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828" yWindow="-216" windowWidth="18408" windowHeight="7752" tabRatio="888" activeTab="1"/>
  </bookViews>
  <sheets>
    <sheet name="Helpful Hints" sheetId="3" r:id="rId1"/>
    <sheet name="Report Card" sheetId="9" r:id="rId2"/>
    <sheet name="Summary Report" sheetId="26" r:id="rId3"/>
    <sheet name="Recirculation" sheetId="32" r:id="rId4"/>
    <sheet name="Unpublished Ballots" sheetId="30" r:id="rId5"/>
    <sheet name="Unpublished CMETs" sheetId="31" r:id="rId6"/>
    <sheet name="5 Year Anniversary" sheetId="34" r:id="rId7"/>
    <sheet name="PSS Lite Projects" sheetId="35" r:id="rId8"/>
    <sheet name="Pjt Insight Project List" sheetId="36" r:id="rId9"/>
  </sheets>
  <definedNames>
    <definedName name="_xlnm._FilterDatabase" localSheetId="0" hidden="1">'Helpful Hints'!$A$30:$C$35</definedName>
    <definedName name="_xlnm._FilterDatabase" localSheetId="8" hidden="1">'Pjt Insight Project List'!$A$1:$AO$322</definedName>
    <definedName name="_xlnm._FilterDatabase" localSheetId="3" hidden="1">Recirculation!$A$1:$L$1</definedName>
    <definedName name="_xlnm._FilterDatabase" localSheetId="1" hidden="1">'Report Card'!$A$1:$T$82</definedName>
    <definedName name="_xlnm._FilterDatabase" localSheetId="2" hidden="1">'Summary Report'!$A$1:$F$602</definedName>
    <definedName name="_xlnm._FilterDatabase" localSheetId="4" hidden="1">'Unpublished Ballots'!$A$1:$L$1</definedName>
    <definedName name="WG_List">'Report Card'!$A$2:$A$51</definedName>
  </definedNames>
  <calcPr calcId="125725"/>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3" i="26"/>
  <c r="C3"/>
  <c r="D3"/>
  <c r="E3"/>
  <c r="F3"/>
  <c r="B4"/>
  <c r="C4"/>
  <c r="D4"/>
  <c r="E4"/>
  <c r="F4"/>
  <c r="B5"/>
  <c r="C5"/>
  <c r="D5"/>
  <c r="E5"/>
  <c r="F5"/>
  <c r="B6"/>
  <c r="C6"/>
  <c r="D6"/>
  <c r="E6"/>
  <c r="F6"/>
  <c r="B7"/>
  <c r="C7"/>
  <c r="D7"/>
  <c r="E7"/>
  <c r="F7"/>
  <c r="B8"/>
  <c r="C8"/>
  <c r="D8"/>
  <c r="E8"/>
  <c r="F8"/>
  <c r="B9"/>
  <c r="C9"/>
  <c r="D9"/>
  <c r="E9"/>
  <c r="F9"/>
  <c r="B10"/>
  <c r="C10"/>
  <c r="D10"/>
  <c r="E10"/>
  <c r="F10"/>
  <c r="B11"/>
  <c r="C11"/>
  <c r="D11"/>
  <c r="E11"/>
  <c r="F11"/>
  <c r="B12"/>
  <c r="C12"/>
  <c r="D12"/>
  <c r="E12"/>
  <c r="F12"/>
  <c r="B13"/>
  <c r="C13"/>
  <c r="D13"/>
  <c r="E13"/>
  <c r="F13"/>
  <c r="B14"/>
  <c r="C14"/>
  <c r="D14"/>
  <c r="E14"/>
  <c r="F14"/>
  <c r="B15"/>
  <c r="C15"/>
  <c r="D15"/>
  <c r="E15"/>
  <c r="F15"/>
  <c r="B16"/>
  <c r="C16"/>
  <c r="D16"/>
  <c r="E16"/>
  <c r="F16"/>
  <c r="B17"/>
  <c r="C17"/>
  <c r="D17"/>
  <c r="E17"/>
  <c r="F17"/>
  <c r="B18"/>
  <c r="C18"/>
  <c r="D18"/>
  <c r="E18"/>
  <c r="F18"/>
  <c r="B19"/>
  <c r="C19"/>
  <c r="D19"/>
  <c r="E19"/>
  <c r="F19"/>
  <c r="B20"/>
  <c r="C20"/>
  <c r="D20"/>
  <c r="E20"/>
  <c r="F20"/>
  <c r="B21"/>
  <c r="C21"/>
  <c r="D21"/>
  <c r="E21"/>
  <c r="F21"/>
  <c r="B22"/>
  <c r="C22"/>
  <c r="D22"/>
  <c r="E22"/>
  <c r="F22"/>
  <c r="B23"/>
  <c r="C23"/>
  <c r="D23"/>
  <c r="E23"/>
  <c r="F23"/>
  <c r="B24"/>
  <c r="C24"/>
  <c r="D24"/>
  <c r="E24"/>
  <c r="F24"/>
  <c r="B25"/>
  <c r="C25"/>
  <c r="D25"/>
  <c r="E25"/>
  <c r="F25"/>
  <c r="B26"/>
  <c r="C26"/>
  <c r="D26"/>
  <c r="E26"/>
  <c r="F26"/>
  <c r="B27"/>
  <c r="C27"/>
  <c r="D27"/>
  <c r="E27"/>
  <c r="F27"/>
  <c r="B28"/>
  <c r="C28"/>
  <c r="D28"/>
  <c r="E28"/>
  <c r="F28"/>
  <c r="B29"/>
  <c r="C29"/>
  <c r="D29"/>
  <c r="E29"/>
  <c r="F29"/>
  <c r="B30"/>
  <c r="C30"/>
  <c r="D30"/>
  <c r="E30"/>
  <c r="F30"/>
  <c r="B31"/>
  <c r="C31"/>
  <c r="D31"/>
  <c r="E31"/>
  <c r="F31"/>
  <c r="B32"/>
  <c r="C32"/>
  <c r="D32"/>
  <c r="E32"/>
  <c r="F32"/>
  <c r="B33"/>
  <c r="C33"/>
  <c r="D33"/>
  <c r="E33"/>
  <c r="F33"/>
  <c r="B34"/>
  <c r="C34"/>
  <c r="D34"/>
  <c r="E34"/>
  <c r="F34"/>
  <c r="B35"/>
  <c r="C35"/>
  <c r="D35"/>
  <c r="E35"/>
  <c r="F35"/>
  <c r="B36"/>
  <c r="C36"/>
  <c r="D36"/>
  <c r="E36"/>
  <c r="F36"/>
  <c r="B37"/>
  <c r="C37"/>
  <c r="D37"/>
  <c r="E37"/>
  <c r="F37"/>
  <c r="B38"/>
  <c r="C38"/>
  <c r="D38"/>
  <c r="E38"/>
  <c r="F38"/>
  <c r="B39"/>
  <c r="C39"/>
  <c r="D39"/>
  <c r="E39"/>
  <c r="F39"/>
  <c r="B40"/>
  <c r="C40"/>
  <c r="D40"/>
  <c r="E40"/>
  <c r="F40"/>
  <c r="B41"/>
  <c r="C41"/>
  <c r="D41"/>
  <c r="E41"/>
  <c r="F41"/>
  <c r="B42"/>
  <c r="C42"/>
  <c r="D42"/>
  <c r="E42"/>
  <c r="F42"/>
  <c r="B43"/>
  <c r="C43"/>
  <c r="D43"/>
  <c r="E43"/>
  <c r="F43"/>
  <c r="B44"/>
  <c r="C44"/>
  <c r="D44"/>
  <c r="E44"/>
  <c r="F44"/>
  <c r="B45"/>
  <c r="C45"/>
  <c r="D45"/>
  <c r="E45"/>
  <c r="F45"/>
  <c r="B46"/>
  <c r="C46"/>
  <c r="D46"/>
  <c r="E46"/>
  <c r="F46"/>
  <c r="B47"/>
  <c r="C47"/>
  <c r="D47"/>
  <c r="E47"/>
  <c r="F47"/>
  <c r="B48"/>
  <c r="C48"/>
  <c r="D48"/>
  <c r="E48"/>
  <c r="F48"/>
  <c r="B49"/>
  <c r="C49"/>
  <c r="D49"/>
  <c r="E49"/>
  <c r="F49"/>
  <c r="B50"/>
  <c r="C50"/>
  <c r="D50"/>
  <c r="E50"/>
  <c r="F50"/>
  <c r="B51"/>
  <c r="C51"/>
  <c r="D51"/>
  <c r="E51"/>
  <c r="F51"/>
  <c r="B52"/>
  <c r="C52"/>
  <c r="D52"/>
  <c r="E52"/>
  <c r="F52"/>
  <c r="B53"/>
  <c r="C53"/>
  <c r="D53"/>
  <c r="E53"/>
  <c r="F53"/>
  <c r="B54"/>
  <c r="C54"/>
  <c r="D54"/>
  <c r="E54"/>
  <c r="F54"/>
  <c r="B55"/>
  <c r="C55"/>
  <c r="D55"/>
  <c r="E55"/>
  <c r="F55"/>
  <c r="B56"/>
  <c r="C56"/>
  <c r="D56"/>
  <c r="E56"/>
  <c r="F56"/>
  <c r="B57"/>
  <c r="C57"/>
  <c r="D57"/>
  <c r="E57"/>
  <c r="F57"/>
  <c r="B58"/>
  <c r="C58"/>
  <c r="D58"/>
  <c r="E58"/>
  <c r="F58"/>
  <c r="B59"/>
  <c r="C59"/>
  <c r="D59"/>
  <c r="E59"/>
  <c r="F59"/>
  <c r="B60"/>
  <c r="C60"/>
  <c r="D60"/>
  <c r="E60"/>
  <c r="F60"/>
  <c r="B61"/>
  <c r="C61"/>
  <c r="D61"/>
  <c r="E61"/>
  <c r="F61"/>
  <c r="B62"/>
  <c r="C62"/>
  <c r="D62"/>
  <c r="E62"/>
  <c r="F62"/>
  <c r="B63"/>
  <c r="C63"/>
  <c r="D63"/>
  <c r="E63"/>
  <c r="F63"/>
  <c r="B64"/>
  <c r="C64"/>
  <c r="D64"/>
  <c r="E64"/>
  <c r="F64"/>
  <c r="B65"/>
  <c r="C65"/>
  <c r="D65"/>
  <c r="E65"/>
  <c r="F65"/>
  <c r="B66"/>
  <c r="C66"/>
  <c r="D66"/>
  <c r="E66"/>
  <c r="F66"/>
  <c r="B67"/>
  <c r="C67"/>
  <c r="D67"/>
  <c r="E67"/>
  <c r="F67"/>
  <c r="B68"/>
  <c r="C68"/>
  <c r="D68"/>
  <c r="E68"/>
  <c r="F68"/>
  <c r="B69"/>
  <c r="C69"/>
  <c r="D69"/>
  <c r="E69"/>
  <c r="F69"/>
  <c r="B70"/>
  <c r="C70"/>
  <c r="D70"/>
  <c r="E70"/>
  <c r="F70"/>
  <c r="B71"/>
  <c r="C71"/>
  <c r="D71"/>
  <c r="E71"/>
  <c r="F71"/>
  <c r="B72"/>
  <c r="C72"/>
  <c r="D72"/>
  <c r="E72"/>
  <c r="F72"/>
  <c r="B73"/>
  <c r="C73"/>
  <c r="D73"/>
  <c r="E73"/>
  <c r="F73"/>
  <c r="B74"/>
  <c r="C74"/>
  <c r="D74"/>
  <c r="E74"/>
  <c r="F74"/>
  <c r="B75"/>
  <c r="C75"/>
  <c r="D75"/>
  <c r="E75"/>
  <c r="F75"/>
  <c r="B76"/>
  <c r="C76"/>
  <c r="D76"/>
  <c r="E76"/>
  <c r="F76"/>
  <c r="B77"/>
  <c r="C77"/>
  <c r="D77"/>
  <c r="E77"/>
  <c r="F77"/>
  <c r="B78"/>
  <c r="C78"/>
  <c r="D78"/>
  <c r="E78"/>
  <c r="F78"/>
  <c r="B79"/>
  <c r="C79"/>
  <c r="D79"/>
  <c r="E79"/>
  <c r="F79"/>
  <c r="B80"/>
  <c r="C80"/>
  <c r="D80"/>
  <c r="E80"/>
  <c r="F80"/>
  <c r="B81"/>
  <c r="C81"/>
  <c r="D81"/>
  <c r="E81"/>
  <c r="F81"/>
  <c r="B82"/>
  <c r="C82"/>
  <c r="D82"/>
  <c r="E82"/>
  <c r="F82"/>
  <c r="B83"/>
  <c r="C83"/>
  <c r="D83"/>
  <c r="E83"/>
  <c r="F83"/>
  <c r="B84"/>
  <c r="C84"/>
  <c r="D84"/>
  <c r="E84"/>
  <c r="F84"/>
  <c r="B85"/>
  <c r="C85"/>
  <c r="D85"/>
  <c r="E85"/>
  <c r="F85"/>
  <c r="B86"/>
  <c r="C86"/>
  <c r="D86"/>
  <c r="E86"/>
  <c r="F86"/>
  <c r="B87"/>
  <c r="C87"/>
  <c r="D87"/>
  <c r="E87"/>
  <c r="F87"/>
  <c r="B88"/>
  <c r="C88"/>
  <c r="D88"/>
  <c r="E88"/>
  <c r="F88"/>
  <c r="B89"/>
  <c r="C89"/>
  <c r="D89"/>
  <c r="E89"/>
  <c r="F89"/>
  <c r="B90"/>
  <c r="C90"/>
  <c r="D90"/>
  <c r="E90"/>
  <c r="F90"/>
  <c r="B91"/>
  <c r="C91"/>
  <c r="D91"/>
  <c r="E91"/>
  <c r="F91"/>
  <c r="B92"/>
  <c r="C92"/>
  <c r="D92"/>
  <c r="E92"/>
  <c r="F92"/>
  <c r="B93"/>
  <c r="C93"/>
  <c r="D93"/>
  <c r="E93"/>
  <c r="F93"/>
  <c r="B94"/>
  <c r="C94"/>
  <c r="D94"/>
  <c r="E94"/>
  <c r="F94"/>
  <c r="B95"/>
  <c r="C95"/>
  <c r="D95"/>
  <c r="E95"/>
  <c r="F95"/>
  <c r="B96"/>
  <c r="C96"/>
  <c r="D96"/>
  <c r="E96"/>
  <c r="F96"/>
  <c r="B97"/>
  <c r="C97"/>
  <c r="D97"/>
  <c r="E97"/>
  <c r="F97"/>
  <c r="B98"/>
  <c r="C98"/>
  <c r="D98"/>
  <c r="E98"/>
  <c r="F98"/>
  <c r="B99"/>
  <c r="C99"/>
  <c r="D99"/>
  <c r="E99"/>
  <c r="F99"/>
  <c r="B100"/>
  <c r="C100"/>
  <c r="D100"/>
  <c r="E100"/>
  <c r="F100"/>
  <c r="B101"/>
  <c r="C101"/>
  <c r="D101"/>
  <c r="E101"/>
  <c r="F101"/>
  <c r="B102"/>
  <c r="C102"/>
  <c r="D102"/>
  <c r="E102"/>
  <c r="F102"/>
  <c r="B103"/>
  <c r="C103"/>
  <c r="D103"/>
  <c r="E103"/>
  <c r="F103"/>
  <c r="B104"/>
  <c r="C104"/>
  <c r="D104"/>
  <c r="E104"/>
  <c r="F104"/>
  <c r="B105"/>
  <c r="C105"/>
  <c r="D105"/>
  <c r="E105"/>
  <c r="F105"/>
  <c r="B106"/>
  <c r="C106"/>
  <c r="D106"/>
  <c r="E106"/>
  <c r="F106"/>
  <c r="B107"/>
  <c r="C107"/>
  <c r="D107"/>
  <c r="E107"/>
  <c r="F107"/>
  <c r="B108"/>
  <c r="C108"/>
  <c r="D108"/>
  <c r="E108"/>
  <c r="F108"/>
  <c r="B109"/>
  <c r="C109"/>
  <c r="D109"/>
  <c r="E109"/>
  <c r="F109"/>
  <c r="B110"/>
  <c r="C110"/>
  <c r="D110"/>
  <c r="E110"/>
  <c r="F110"/>
  <c r="B111"/>
  <c r="C111"/>
  <c r="D111"/>
  <c r="E111"/>
  <c r="F111"/>
  <c r="B112"/>
  <c r="C112"/>
  <c r="D112"/>
  <c r="E112"/>
  <c r="F112"/>
  <c r="B113"/>
  <c r="C113"/>
  <c r="D113"/>
  <c r="E113"/>
  <c r="F113"/>
  <c r="B114"/>
  <c r="C114"/>
  <c r="D114"/>
  <c r="E114"/>
  <c r="F114"/>
  <c r="B115"/>
  <c r="C115"/>
  <c r="D115"/>
  <c r="E115"/>
  <c r="F115"/>
  <c r="B116"/>
  <c r="C116"/>
  <c r="D116"/>
  <c r="E116"/>
  <c r="F116"/>
  <c r="B117"/>
  <c r="C117"/>
  <c r="D117"/>
  <c r="E117"/>
  <c r="F117"/>
  <c r="B118"/>
  <c r="C118"/>
  <c r="D118"/>
  <c r="E118"/>
  <c r="F118"/>
  <c r="B119"/>
  <c r="C119"/>
  <c r="D119"/>
  <c r="E119"/>
  <c r="F119"/>
  <c r="B120"/>
  <c r="C120"/>
  <c r="D120"/>
  <c r="E120"/>
  <c r="F120"/>
  <c r="B121"/>
  <c r="C121"/>
  <c r="D121"/>
  <c r="E121"/>
  <c r="F121"/>
  <c r="B122"/>
  <c r="C122"/>
  <c r="D122"/>
  <c r="E122"/>
  <c r="F122"/>
  <c r="B123"/>
  <c r="C123"/>
  <c r="D123"/>
  <c r="E123"/>
  <c r="F123"/>
  <c r="B124"/>
  <c r="C124"/>
  <c r="D124"/>
  <c r="E124"/>
  <c r="F124"/>
  <c r="B125"/>
  <c r="C125"/>
  <c r="D125"/>
  <c r="E125"/>
  <c r="F125"/>
  <c r="B126"/>
  <c r="C126"/>
  <c r="D126"/>
  <c r="E126"/>
  <c r="F126"/>
  <c r="B127"/>
  <c r="C127"/>
  <c r="D127"/>
  <c r="E127"/>
  <c r="F127"/>
  <c r="B128"/>
  <c r="C128"/>
  <c r="D128"/>
  <c r="E128"/>
  <c r="F128"/>
  <c r="B129"/>
  <c r="C129"/>
  <c r="D129"/>
  <c r="E129"/>
  <c r="F129"/>
  <c r="B130"/>
  <c r="C130"/>
  <c r="D130"/>
  <c r="E130"/>
  <c r="F130"/>
  <c r="B131"/>
  <c r="C131"/>
  <c r="D131"/>
  <c r="E131"/>
  <c r="F131"/>
  <c r="B132"/>
  <c r="C132"/>
  <c r="D132"/>
  <c r="E132"/>
  <c r="F132"/>
  <c r="B133"/>
  <c r="C133"/>
  <c r="D133"/>
  <c r="E133"/>
  <c r="F133"/>
  <c r="B134"/>
  <c r="C134"/>
  <c r="D134"/>
  <c r="E134"/>
  <c r="F134"/>
  <c r="B135"/>
  <c r="C135"/>
  <c r="D135"/>
  <c r="E135"/>
  <c r="F135"/>
  <c r="B136"/>
  <c r="C136"/>
  <c r="D136"/>
  <c r="E136"/>
  <c r="F136"/>
  <c r="B137"/>
  <c r="C137"/>
  <c r="D137"/>
  <c r="E137"/>
  <c r="F137"/>
  <c r="B138"/>
  <c r="C138"/>
  <c r="D138"/>
  <c r="E138"/>
  <c r="F138"/>
  <c r="B139"/>
  <c r="C139"/>
  <c r="D139"/>
  <c r="E139"/>
  <c r="F139"/>
  <c r="B140"/>
  <c r="C140"/>
  <c r="D140"/>
  <c r="E140"/>
  <c r="F140"/>
  <c r="B141"/>
  <c r="C141"/>
  <c r="D141"/>
  <c r="E141"/>
  <c r="F141"/>
  <c r="B142"/>
  <c r="C142"/>
  <c r="D142"/>
  <c r="E142"/>
  <c r="F142"/>
  <c r="B143"/>
  <c r="C143"/>
  <c r="D143"/>
  <c r="E143"/>
  <c r="F143"/>
  <c r="B144"/>
  <c r="C144"/>
  <c r="D144"/>
  <c r="E144"/>
  <c r="F144"/>
  <c r="B145"/>
  <c r="C145"/>
  <c r="D145"/>
  <c r="E145"/>
  <c r="F145"/>
  <c r="B146"/>
  <c r="C146"/>
  <c r="D146"/>
  <c r="E146"/>
  <c r="F146"/>
  <c r="B147"/>
  <c r="C147"/>
  <c r="D147"/>
  <c r="E147"/>
  <c r="F147"/>
  <c r="B148"/>
  <c r="C148"/>
  <c r="D148"/>
  <c r="E148"/>
  <c r="F148"/>
  <c r="B149"/>
  <c r="C149"/>
  <c r="D149"/>
  <c r="E149"/>
  <c r="F149"/>
  <c r="B150"/>
  <c r="C150"/>
  <c r="D150"/>
  <c r="E150"/>
  <c r="F150"/>
  <c r="B151"/>
  <c r="C151"/>
  <c r="D151"/>
  <c r="E151"/>
  <c r="F151"/>
  <c r="B152"/>
  <c r="C152"/>
  <c r="D152"/>
  <c r="E152"/>
  <c r="F152"/>
  <c r="B153"/>
  <c r="C153"/>
  <c r="D153"/>
  <c r="E153"/>
  <c r="F153"/>
  <c r="B154"/>
  <c r="C154"/>
  <c r="D154"/>
  <c r="E154"/>
  <c r="F154"/>
  <c r="B155"/>
  <c r="C155"/>
  <c r="D155"/>
  <c r="E155"/>
  <c r="F155"/>
  <c r="B156"/>
  <c r="C156"/>
  <c r="D156"/>
  <c r="E156"/>
  <c r="F156"/>
  <c r="B157"/>
  <c r="C157"/>
  <c r="D157"/>
  <c r="E157"/>
  <c r="F157"/>
  <c r="B158"/>
  <c r="C158"/>
  <c r="D158"/>
  <c r="E158"/>
  <c r="F158"/>
  <c r="B159"/>
  <c r="C159"/>
  <c r="D159"/>
  <c r="E159"/>
  <c r="F159"/>
  <c r="B160"/>
  <c r="C160"/>
  <c r="D160"/>
  <c r="E160"/>
  <c r="F160"/>
  <c r="B161"/>
  <c r="C161"/>
  <c r="D161"/>
  <c r="E161"/>
  <c r="F161"/>
  <c r="B162"/>
  <c r="C162"/>
  <c r="D162"/>
  <c r="E162"/>
  <c r="F162"/>
  <c r="B163"/>
  <c r="C163"/>
  <c r="D163"/>
  <c r="E163"/>
  <c r="F163"/>
  <c r="B164"/>
  <c r="C164"/>
  <c r="D164"/>
  <c r="E164"/>
  <c r="F164"/>
  <c r="B165"/>
  <c r="C165"/>
  <c r="D165"/>
  <c r="E165"/>
  <c r="F165"/>
  <c r="B166"/>
  <c r="C166"/>
  <c r="D166"/>
  <c r="E166"/>
  <c r="F166"/>
  <c r="B167"/>
  <c r="C167"/>
  <c r="D167"/>
  <c r="E167"/>
  <c r="F167"/>
  <c r="B168"/>
  <c r="C168"/>
  <c r="D168"/>
  <c r="E168"/>
  <c r="F168"/>
  <c r="B169"/>
  <c r="C169"/>
  <c r="D169"/>
  <c r="E169"/>
  <c r="F169"/>
  <c r="B170"/>
  <c r="C170"/>
  <c r="D170"/>
  <c r="E170"/>
  <c r="F170"/>
  <c r="B171"/>
  <c r="C171"/>
  <c r="D171"/>
  <c r="E171"/>
  <c r="F171"/>
  <c r="B172"/>
  <c r="C172"/>
  <c r="D172"/>
  <c r="E172"/>
  <c r="F172"/>
  <c r="B173"/>
  <c r="C173"/>
  <c r="D173"/>
  <c r="E173"/>
  <c r="F173"/>
  <c r="B174"/>
  <c r="C174"/>
  <c r="D174"/>
  <c r="E174"/>
  <c r="F174"/>
  <c r="B175"/>
  <c r="C175"/>
  <c r="D175"/>
  <c r="E175"/>
  <c r="F175"/>
  <c r="B176"/>
  <c r="C176"/>
  <c r="D176"/>
  <c r="E176"/>
  <c r="F176"/>
  <c r="B177"/>
  <c r="C177"/>
  <c r="D177"/>
  <c r="E177"/>
  <c r="F177"/>
  <c r="B178"/>
  <c r="C178"/>
  <c r="D178"/>
  <c r="E178"/>
  <c r="F178"/>
  <c r="B179"/>
  <c r="C179"/>
  <c r="D179"/>
  <c r="E179"/>
  <c r="F179"/>
  <c r="B180"/>
  <c r="C180"/>
  <c r="D180"/>
  <c r="E180"/>
  <c r="F180"/>
  <c r="B181"/>
  <c r="C181"/>
  <c r="D181"/>
  <c r="E181"/>
  <c r="F181"/>
  <c r="B182"/>
  <c r="C182"/>
  <c r="D182"/>
  <c r="E182"/>
  <c r="F182"/>
  <c r="B183"/>
  <c r="C183"/>
  <c r="D183"/>
  <c r="E183"/>
  <c r="F183"/>
  <c r="B184"/>
  <c r="C184"/>
  <c r="D184"/>
  <c r="E184"/>
  <c r="F184"/>
  <c r="B185"/>
  <c r="C185"/>
  <c r="D185"/>
  <c r="E185"/>
  <c r="F185"/>
  <c r="B186"/>
  <c r="C186"/>
  <c r="D186"/>
  <c r="E186"/>
  <c r="F186"/>
  <c r="B187"/>
  <c r="C187"/>
  <c r="D187"/>
  <c r="E187"/>
  <c r="F187"/>
  <c r="B188"/>
  <c r="C188"/>
  <c r="D188"/>
  <c r="E188"/>
  <c r="F188"/>
  <c r="B189"/>
  <c r="C189"/>
  <c r="D189"/>
  <c r="E189"/>
  <c r="F189"/>
  <c r="B190"/>
  <c r="C190"/>
  <c r="D190"/>
  <c r="E190"/>
  <c r="F190"/>
  <c r="B191"/>
  <c r="C191"/>
  <c r="D191"/>
  <c r="E191"/>
  <c r="F191"/>
  <c r="B192"/>
  <c r="C192"/>
  <c r="D192"/>
  <c r="E192"/>
  <c r="F192"/>
  <c r="B193"/>
  <c r="C193"/>
  <c r="D193"/>
  <c r="E193"/>
  <c r="F193"/>
  <c r="B194"/>
  <c r="C194"/>
  <c r="D194"/>
  <c r="E194"/>
  <c r="F194"/>
  <c r="B195"/>
  <c r="C195"/>
  <c r="D195"/>
  <c r="E195"/>
  <c r="F195"/>
  <c r="B196"/>
  <c r="C196"/>
  <c r="D196"/>
  <c r="E196"/>
  <c r="F196"/>
  <c r="B197"/>
  <c r="C197"/>
  <c r="D197"/>
  <c r="E197"/>
  <c r="F197"/>
  <c r="B198"/>
  <c r="C198"/>
  <c r="D198"/>
  <c r="E198"/>
  <c r="F198"/>
  <c r="B199"/>
  <c r="C199"/>
  <c r="D199"/>
  <c r="E199"/>
  <c r="F199"/>
  <c r="B200"/>
  <c r="C200"/>
  <c r="D200"/>
  <c r="E200"/>
  <c r="F200"/>
  <c r="B201"/>
  <c r="C201"/>
  <c r="D201"/>
  <c r="E201"/>
  <c r="F201"/>
  <c r="B202"/>
  <c r="C202"/>
  <c r="D202"/>
  <c r="E202"/>
  <c r="F202"/>
  <c r="B203"/>
  <c r="C203"/>
  <c r="D203"/>
  <c r="E203"/>
  <c r="F203"/>
  <c r="B204"/>
  <c r="C204"/>
  <c r="D204"/>
  <c r="E204"/>
  <c r="F204"/>
  <c r="B205"/>
  <c r="C205"/>
  <c r="D205"/>
  <c r="E205"/>
  <c r="F205"/>
  <c r="B206"/>
  <c r="C206"/>
  <c r="D206"/>
  <c r="E206"/>
  <c r="F206"/>
  <c r="B207"/>
  <c r="C207"/>
  <c r="D207"/>
  <c r="E207"/>
  <c r="F207"/>
  <c r="B208"/>
  <c r="C208"/>
  <c r="D208"/>
  <c r="E208"/>
  <c r="F208"/>
  <c r="B209"/>
  <c r="C209"/>
  <c r="D209"/>
  <c r="E209"/>
  <c r="F209"/>
  <c r="B210"/>
  <c r="C210"/>
  <c r="D210"/>
  <c r="E210"/>
  <c r="F210"/>
  <c r="B211"/>
  <c r="C211"/>
  <c r="D211"/>
  <c r="E211"/>
  <c r="F211"/>
  <c r="B212"/>
  <c r="C212"/>
  <c r="D212"/>
  <c r="E212"/>
  <c r="F212"/>
  <c r="B213"/>
  <c r="C213"/>
  <c r="D213"/>
  <c r="E213"/>
  <c r="F213"/>
  <c r="B214"/>
  <c r="C214"/>
  <c r="D214"/>
  <c r="E214"/>
  <c r="F214"/>
  <c r="B215"/>
  <c r="C215"/>
  <c r="D215"/>
  <c r="E215"/>
  <c r="F215"/>
  <c r="B216"/>
  <c r="C216"/>
  <c r="D216"/>
  <c r="E216"/>
  <c r="F216"/>
  <c r="B217"/>
  <c r="C217"/>
  <c r="D217"/>
  <c r="E217"/>
  <c r="F217"/>
  <c r="B218"/>
  <c r="C218"/>
  <c r="D218"/>
  <c r="E218"/>
  <c r="F218"/>
  <c r="B219"/>
  <c r="C219"/>
  <c r="D219"/>
  <c r="E219"/>
  <c r="F219"/>
  <c r="B220"/>
  <c r="C220"/>
  <c r="D220"/>
  <c r="E220"/>
  <c r="F220"/>
  <c r="B221"/>
  <c r="C221"/>
  <c r="D221"/>
  <c r="E221"/>
  <c r="F221"/>
  <c r="B222"/>
  <c r="C222"/>
  <c r="D222"/>
  <c r="E222"/>
  <c r="F222"/>
  <c r="B223"/>
  <c r="C223"/>
  <c r="D223"/>
  <c r="E223"/>
  <c r="F223"/>
  <c r="B224"/>
  <c r="C224"/>
  <c r="D224"/>
  <c r="E224"/>
  <c r="F224"/>
  <c r="B225"/>
  <c r="C225"/>
  <c r="D225"/>
  <c r="E225"/>
  <c r="F225"/>
  <c r="B226"/>
  <c r="C226"/>
  <c r="D226"/>
  <c r="E226"/>
  <c r="F226"/>
  <c r="B227"/>
  <c r="C227"/>
  <c r="D227"/>
  <c r="E227"/>
  <c r="F227"/>
  <c r="B228"/>
  <c r="C228"/>
  <c r="D228"/>
  <c r="E228"/>
  <c r="F228"/>
  <c r="B229"/>
  <c r="C229"/>
  <c r="D229"/>
  <c r="E229"/>
  <c r="F229"/>
  <c r="B230"/>
  <c r="C230"/>
  <c r="D230"/>
  <c r="E230"/>
  <c r="F230"/>
  <c r="B231"/>
  <c r="C231"/>
  <c r="D231"/>
  <c r="E231"/>
  <c r="F231"/>
  <c r="B232"/>
  <c r="C232"/>
  <c r="D232"/>
  <c r="E232"/>
  <c r="F232"/>
  <c r="B233"/>
  <c r="C233"/>
  <c r="D233"/>
  <c r="E233"/>
  <c r="F233"/>
  <c r="B234"/>
  <c r="C234"/>
  <c r="D234"/>
  <c r="E234"/>
  <c r="F234"/>
  <c r="B235"/>
  <c r="C235"/>
  <c r="D235"/>
  <c r="E235"/>
  <c r="F235"/>
  <c r="B236"/>
  <c r="C236"/>
  <c r="D236"/>
  <c r="E236"/>
  <c r="F236"/>
  <c r="B237"/>
  <c r="C237"/>
  <c r="D237"/>
  <c r="E237"/>
  <c r="F237"/>
  <c r="B238"/>
  <c r="C238"/>
  <c r="D238"/>
  <c r="E238"/>
  <c r="F238"/>
  <c r="B239"/>
  <c r="C239"/>
  <c r="D239"/>
  <c r="E239"/>
  <c r="F239"/>
  <c r="B240"/>
  <c r="C240"/>
  <c r="D240"/>
  <c r="E240"/>
  <c r="F240"/>
  <c r="B241"/>
  <c r="C241"/>
  <c r="D241"/>
  <c r="E241"/>
  <c r="F241"/>
  <c r="B242"/>
  <c r="C242"/>
  <c r="D242"/>
  <c r="E242"/>
  <c r="F242"/>
  <c r="B243"/>
  <c r="C243"/>
  <c r="D243"/>
  <c r="E243"/>
  <c r="F243"/>
  <c r="B244"/>
  <c r="C244"/>
  <c r="D244"/>
  <c r="E244"/>
  <c r="F244"/>
  <c r="B245"/>
  <c r="C245"/>
  <c r="D245"/>
  <c r="E245"/>
  <c r="F245"/>
  <c r="B246"/>
  <c r="C246"/>
  <c r="D246"/>
  <c r="E246"/>
  <c r="F246"/>
  <c r="B247"/>
  <c r="C247"/>
  <c r="D247"/>
  <c r="E247"/>
  <c r="F247"/>
  <c r="B248"/>
  <c r="C248"/>
  <c r="D248"/>
  <c r="E248"/>
  <c r="F248"/>
  <c r="B249"/>
  <c r="C249"/>
  <c r="D249"/>
  <c r="E249"/>
  <c r="F249"/>
  <c r="B250"/>
  <c r="C250"/>
  <c r="D250"/>
  <c r="E250"/>
  <c r="F250"/>
  <c r="B251"/>
  <c r="C251"/>
  <c r="D251"/>
  <c r="E251"/>
  <c r="F251"/>
  <c r="B252"/>
  <c r="C252"/>
  <c r="D252"/>
  <c r="E252"/>
  <c r="F252"/>
  <c r="B253"/>
  <c r="C253"/>
  <c r="D253"/>
  <c r="E253"/>
  <c r="F253"/>
  <c r="B254"/>
  <c r="C254"/>
  <c r="D254"/>
  <c r="E254"/>
  <c r="F254"/>
  <c r="B255"/>
  <c r="C255"/>
  <c r="D255"/>
  <c r="E255"/>
  <c r="F255"/>
  <c r="B256"/>
  <c r="C256"/>
  <c r="D256"/>
  <c r="E256"/>
  <c r="F256"/>
  <c r="B257"/>
  <c r="C257"/>
  <c r="D257"/>
  <c r="E257"/>
  <c r="F257"/>
  <c r="B258"/>
  <c r="C258"/>
  <c r="D258"/>
  <c r="E258"/>
  <c r="F258"/>
  <c r="B259"/>
  <c r="C259"/>
  <c r="D259"/>
  <c r="E259"/>
  <c r="F259"/>
  <c r="B260"/>
  <c r="C260"/>
  <c r="D260"/>
  <c r="E260"/>
  <c r="F260"/>
  <c r="B261"/>
  <c r="C261"/>
  <c r="D261"/>
  <c r="E261"/>
  <c r="F261"/>
  <c r="B262"/>
  <c r="C262"/>
  <c r="D262"/>
  <c r="E262"/>
  <c r="F262"/>
  <c r="B263"/>
  <c r="C263"/>
  <c r="D263"/>
  <c r="E263"/>
  <c r="F263"/>
  <c r="B264"/>
  <c r="C264"/>
  <c r="D264"/>
  <c r="E264"/>
  <c r="F264"/>
  <c r="B265"/>
  <c r="C265"/>
  <c r="D265"/>
  <c r="E265"/>
  <c r="F265"/>
  <c r="B266"/>
  <c r="C266"/>
  <c r="D266"/>
  <c r="E266"/>
  <c r="F266"/>
  <c r="B267"/>
  <c r="C267"/>
  <c r="D267"/>
  <c r="E267"/>
  <c r="F267"/>
  <c r="B268"/>
  <c r="C268"/>
  <c r="D268"/>
  <c r="E268"/>
  <c r="F268"/>
  <c r="B269"/>
  <c r="C269"/>
  <c r="D269"/>
  <c r="E269"/>
  <c r="F269"/>
  <c r="B270"/>
  <c r="C270"/>
  <c r="D270"/>
  <c r="E270"/>
  <c r="F270"/>
  <c r="B271"/>
  <c r="C271"/>
  <c r="D271"/>
  <c r="E271"/>
  <c r="F271"/>
  <c r="B272"/>
  <c r="C272"/>
  <c r="D272"/>
  <c r="E272"/>
  <c r="F272"/>
  <c r="B273"/>
  <c r="C273"/>
  <c r="D273"/>
  <c r="E273"/>
  <c r="F273"/>
  <c r="B274"/>
  <c r="C274"/>
  <c r="D274"/>
  <c r="E274"/>
  <c r="F274"/>
  <c r="B275"/>
  <c r="C275"/>
  <c r="D275"/>
  <c r="E275"/>
  <c r="F275"/>
  <c r="B276"/>
  <c r="C276"/>
  <c r="D276"/>
  <c r="E276"/>
  <c r="F276"/>
  <c r="B277"/>
  <c r="C277"/>
  <c r="D277"/>
  <c r="E277"/>
  <c r="F277"/>
  <c r="B278"/>
  <c r="C278"/>
  <c r="D278"/>
  <c r="E278"/>
  <c r="F278"/>
  <c r="B279"/>
  <c r="C279"/>
  <c r="D279"/>
  <c r="E279"/>
  <c r="F279"/>
  <c r="B280"/>
  <c r="C280"/>
  <c r="D280"/>
  <c r="E280"/>
  <c r="F280"/>
  <c r="B281"/>
  <c r="C281"/>
  <c r="D281"/>
  <c r="E281"/>
  <c r="F281"/>
  <c r="B282"/>
  <c r="C282"/>
  <c r="D282"/>
  <c r="E282"/>
  <c r="F282"/>
  <c r="B283"/>
  <c r="C283"/>
  <c r="D283"/>
  <c r="E283"/>
  <c r="F283"/>
  <c r="B284"/>
  <c r="C284"/>
  <c r="D284"/>
  <c r="E284"/>
  <c r="F284"/>
  <c r="B285"/>
  <c r="C285"/>
  <c r="D285"/>
  <c r="E285"/>
  <c r="F285"/>
  <c r="B286"/>
  <c r="C286"/>
  <c r="D286"/>
  <c r="E286"/>
  <c r="F286"/>
  <c r="B287"/>
  <c r="C287"/>
  <c r="D287"/>
  <c r="E287"/>
  <c r="F287"/>
  <c r="B288"/>
  <c r="C288"/>
  <c r="D288"/>
  <c r="E288"/>
  <c r="F288"/>
  <c r="B289"/>
  <c r="C289"/>
  <c r="D289"/>
  <c r="E289"/>
  <c r="F289"/>
  <c r="B290"/>
  <c r="C290"/>
  <c r="D290"/>
  <c r="E290"/>
  <c r="F290"/>
  <c r="B291"/>
  <c r="C291"/>
  <c r="D291"/>
  <c r="E291"/>
  <c r="F291"/>
  <c r="B292"/>
  <c r="C292"/>
  <c r="D292"/>
  <c r="E292"/>
  <c r="F292"/>
  <c r="B293"/>
  <c r="C293"/>
  <c r="D293"/>
  <c r="E293"/>
  <c r="F293"/>
  <c r="B294"/>
  <c r="C294"/>
  <c r="D294"/>
  <c r="E294"/>
  <c r="F294"/>
  <c r="B295"/>
  <c r="C295"/>
  <c r="D295"/>
  <c r="E295"/>
  <c r="F295"/>
  <c r="B296"/>
  <c r="C296"/>
  <c r="D296"/>
  <c r="E296"/>
  <c r="F296"/>
  <c r="B297"/>
  <c r="C297"/>
  <c r="D297"/>
  <c r="E297"/>
  <c r="F297"/>
  <c r="B298"/>
  <c r="C298"/>
  <c r="D298"/>
  <c r="E298"/>
  <c r="F298"/>
  <c r="B299"/>
  <c r="C299"/>
  <c r="D299"/>
  <c r="E299"/>
  <c r="F299"/>
  <c r="B300"/>
  <c r="C300"/>
  <c r="D300"/>
  <c r="E300"/>
  <c r="F300"/>
  <c r="B301"/>
  <c r="C301"/>
  <c r="D301"/>
  <c r="E301"/>
  <c r="F301"/>
  <c r="B302"/>
  <c r="C302"/>
  <c r="D302"/>
  <c r="E302"/>
  <c r="F302"/>
  <c r="B303"/>
  <c r="C303"/>
  <c r="D303"/>
  <c r="E303"/>
  <c r="F303"/>
  <c r="B304"/>
  <c r="C304"/>
  <c r="D304"/>
  <c r="E304"/>
  <c r="F304"/>
  <c r="B305"/>
  <c r="C305"/>
  <c r="D305"/>
  <c r="E305"/>
  <c r="F305"/>
  <c r="B306"/>
  <c r="C306"/>
  <c r="D306"/>
  <c r="E306"/>
  <c r="F306"/>
  <c r="B307"/>
  <c r="C307"/>
  <c r="D307"/>
  <c r="E307"/>
  <c r="F307"/>
  <c r="B308"/>
  <c r="C308"/>
  <c r="D308"/>
  <c r="E308"/>
  <c r="F308"/>
  <c r="B309"/>
  <c r="C309"/>
  <c r="D309"/>
  <c r="E309"/>
  <c r="F309"/>
  <c r="B310"/>
  <c r="C310"/>
  <c r="D310"/>
  <c r="E310"/>
  <c r="F310"/>
  <c r="B311"/>
  <c r="C311"/>
  <c r="D311"/>
  <c r="E311"/>
  <c r="F311"/>
  <c r="B312"/>
  <c r="C312"/>
  <c r="D312"/>
  <c r="E312"/>
  <c r="F312"/>
  <c r="B313"/>
  <c r="C313"/>
  <c r="D313"/>
  <c r="E313"/>
  <c r="F313"/>
  <c r="B314"/>
  <c r="C314"/>
  <c r="D314"/>
  <c r="E314"/>
  <c r="F314"/>
  <c r="B315"/>
  <c r="C315"/>
  <c r="D315"/>
  <c r="E315"/>
  <c r="F315"/>
  <c r="B316"/>
  <c r="C316"/>
  <c r="D316"/>
  <c r="E316"/>
  <c r="F316"/>
  <c r="B317"/>
  <c r="C317"/>
  <c r="D317"/>
  <c r="E317"/>
  <c r="F317"/>
  <c r="B318"/>
  <c r="C318"/>
  <c r="D318"/>
  <c r="E318"/>
  <c r="F318"/>
  <c r="B319"/>
  <c r="C319"/>
  <c r="D319"/>
  <c r="E319"/>
  <c r="F319"/>
  <c r="B320"/>
  <c r="C320"/>
  <c r="D320"/>
  <c r="E320"/>
  <c r="F320"/>
  <c r="B321"/>
  <c r="C321"/>
  <c r="D321"/>
  <c r="E321"/>
  <c r="F321"/>
  <c r="B322"/>
  <c r="C322"/>
  <c r="D322"/>
  <c r="E322"/>
  <c r="F322"/>
  <c r="B323"/>
  <c r="C323"/>
  <c r="D323"/>
  <c r="E323"/>
  <c r="F323"/>
  <c r="B324"/>
  <c r="C324"/>
  <c r="D324"/>
  <c r="E324"/>
  <c r="F324"/>
  <c r="B325"/>
  <c r="C325"/>
  <c r="D325"/>
  <c r="E325"/>
  <c r="F325"/>
  <c r="B326"/>
  <c r="C326"/>
  <c r="D326"/>
  <c r="E326"/>
  <c r="F326"/>
  <c r="B327"/>
  <c r="C327"/>
  <c r="D327"/>
  <c r="E327"/>
  <c r="F327"/>
  <c r="B328"/>
  <c r="C328"/>
  <c r="D328"/>
  <c r="E328"/>
  <c r="F328"/>
  <c r="B329"/>
  <c r="C329"/>
  <c r="D329"/>
  <c r="E329"/>
  <c r="F329"/>
  <c r="B330"/>
  <c r="C330"/>
  <c r="D330"/>
  <c r="E330"/>
  <c r="F330"/>
  <c r="B331"/>
  <c r="C331"/>
  <c r="D331"/>
  <c r="E331"/>
  <c r="F331"/>
  <c r="B332"/>
  <c r="C332"/>
  <c r="D332"/>
  <c r="E332"/>
  <c r="F332"/>
  <c r="B333"/>
  <c r="C333"/>
  <c r="D333"/>
  <c r="E333"/>
  <c r="F333"/>
  <c r="B334"/>
  <c r="C334"/>
  <c r="D334"/>
  <c r="E334"/>
  <c r="F334"/>
  <c r="B335"/>
  <c r="C335"/>
  <c r="D335"/>
  <c r="E335"/>
  <c r="F335"/>
  <c r="B336"/>
  <c r="C336"/>
  <c r="D336"/>
  <c r="E336"/>
  <c r="F336"/>
  <c r="B337"/>
  <c r="C337"/>
  <c r="D337"/>
  <c r="E337"/>
  <c r="F337"/>
  <c r="B338"/>
  <c r="C338"/>
  <c r="D338"/>
  <c r="E338"/>
  <c r="F338"/>
  <c r="B339"/>
  <c r="C339"/>
  <c r="D339"/>
  <c r="E339"/>
  <c r="F339"/>
  <c r="B340"/>
  <c r="C340"/>
  <c r="D340"/>
  <c r="E340"/>
  <c r="F340"/>
  <c r="B341"/>
  <c r="C341"/>
  <c r="D341"/>
  <c r="E341"/>
  <c r="F341"/>
  <c r="B342"/>
  <c r="C342"/>
  <c r="D342"/>
  <c r="E342"/>
  <c r="F342"/>
  <c r="B343"/>
  <c r="C343"/>
  <c r="D343"/>
  <c r="E343"/>
  <c r="F343"/>
  <c r="B344"/>
  <c r="C344"/>
  <c r="D344"/>
  <c r="E344"/>
  <c r="F344"/>
  <c r="B345"/>
  <c r="C345"/>
  <c r="D345"/>
  <c r="E345"/>
  <c r="F345"/>
  <c r="B346"/>
  <c r="C346"/>
  <c r="D346"/>
  <c r="E346"/>
  <c r="F346"/>
  <c r="B347"/>
  <c r="C347"/>
  <c r="D347"/>
  <c r="E347"/>
  <c r="F347"/>
  <c r="B348"/>
  <c r="C348"/>
  <c r="D348"/>
  <c r="E348"/>
  <c r="F348"/>
  <c r="B349"/>
  <c r="C349"/>
  <c r="D349"/>
  <c r="E349"/>
  <c r="F349"/>
  <c r="B350"/>
  <c r="C350"/>
  <c r="D350"/>
  <c r="E350"/>
  <c r="F350"/>
  <c r="B351"/>
  <c r="C351"/>
  <c r="D351"/>
  <c r="E351"/>
  <c r="F351"/>
  <c r="B352"/>
  <c r="C352"/>
  <c r="D352"/>
  <c r="E352"/>
  <c r="F352"/>
  <c r="B353"/>
  <c r="C353"/>
  <c r="D353"/>
  <c r="E353"/>
  <c r="F353"/>
  <c r="B354"/>
  <c r="C354"/>
  <c r="D354"/>
  <c r="E354"/>
  <c r="F354"/>
  <c r="B355"/>
  <c r="C355"/>
  <c r="D355"/>
  <c r="E355"/>
  <c r="F355"/>
  <c r="B356"/>
  <c r="C356"/>
  <c r="D356"/>
  <c r="E356"/>
  <c r="F356"/>
  <c r="B357"/>
  <c r="C357"/>
  <c r="D357"/>
  <c r="E357"/>
  <c r="F357"/>
  <c r="B358"/>
  <c r="C358"/>
  <c r="D358"/>
  <c r="E358"/>
  <c r="F358"/>
  <c r="B359"/>
  <c r="C359"/>
  <c r="D359"/>
  <c r="E359"/>
  <c r="F359"/>
  <c r="B360"/>
  <c r="C360"/>
  <c r="D360"/>
  <c r="E360"/>
  <c r="F360"/>
  <c r="B361"/>
  <c r="C361"/>
  <c r="D361"/>
  <c r="E361"/>
  <c r="F361"/>
  <c r="B362"/>
  <c r="C362"/>
  <c r="D362"/>
  <c r="E362"/>
  <c r="F362"/>
  <c r="B363"/>
  <c r="C363"/>
  <c r="D363"/>
  <c r="E363"/>
  <c r="F363"/>
  <c r="B364"/>
  <c r="C364"/>
  <c r="D364"/>
  <c r="E364"/>
  <c r="F364"/>
  <c r="B365"/>
  <c r="C365"/>
  <c r="D365"/>
  <c r="E365"/>
  <c r="F365"/>
  <c r="B366"/>
  <c r="C366"/>
  <c r="D366"/>
  <c r="E366"/>
  <c r="F366"/>
  <c r="B367"/>
  <c r="C367"/>
  <c r="D367"/>
  <c r="E367"/>
  <c r="F367"/>
  <c r="B368"/>
  <c r="C368"/>
  <c r="D368"/>
  <c r="E368"/>
  <c r="F368"/>
  <c r="B369"/>
  <c r="C369"/>
  <c r="D369"/>
  <c r="E369"/>
  <c r="F369"/>
  <c r="B370"/>
  <c r="C370"/>
  <c r="D370"/>
  <c r="E370"/>
  <c r="F370"/>
  <c r="B371"/>
  <c r="C371"/>
  <c r="D371"/>
  <c r="E371"/>
  <c r="F371"/>
  <c r="B372"/>
  <c r="C372"/>
  <c r="D372"/>
  <c r="E372"/>
  <c r="F372"/>
  <c r="B373"/>
  <c r="C373"/>
  <c r="D373"/>
  <c r="E373"/>
  <c r="F373"/>
  <c r="B374"/>
  <c r="C374"/>
  <c r="D374"/>
  <c r="E374"/>
  <c r="F374"/>
  <c r="B375"/>
  <c r="C375"/>
  <c r="D375"/>
  <c r="E375"/>
  <c r="F375"/>
  <c r="B376"/>
  <c r="C376"/>
  <c r="D376"/>
  <c r="E376"/>
  <c r="F376"/>
  <c r="B377"/>
  <c r="C377"/>
  <c r="D377"/>
  <c r="E377"/>
  <c r="F377"/>
  <c r="B378"/>
  <c r="C378"/>
  <c r="D378"/>
  <c r="E378"/>
  <c r="F378"/>
  <c r="B379"/>
  <c r="C379"/>
  <c r="D379"/>
  <c r="E379"/>
  <c r="F379"/>
  <c r="B380"/>
  <c r="C380"/>
  <c r="D380"/>
  <c r="E380"/>
  <c r="F380"/>
  <c r="B381"/>
  <c r="C381"/>
  <c r="D381"/>
  <c r="E381"/>
  <c r="F381"/>
  <c r="B382"/>
  <c r="C382"/>
  <c r="D382"/>
  <c r="E382"/>
  <c r="F382"/>
  <c r="B383"/>
  <c r="C383"/>
  <c r="D383"/>
  <c r="E383"/>
  <c r="F383"/>
  <c r="B384"/>
  <c r="C384"/>
  <c r="D384"/>
  <c r="E384"/>
  <c r="F384"/>
  <c r="B385"/>
  <c r="C385"/>
  <c r="D385"/>
  <c r="E385"/>
  <c r="F385"/>
  <c r="B386"/>
  <c r="C386"/>
  <c r="D386"/>
  <c r="E386"/>
  <c r="F386"/>
  <c r="B387"/>
  <c r="C387"/>
  <c r="D387"/>
  <c r="E387"/>
  <c r="F387"/>
  <c r="B388"/>
  <c r="C388"/>
  <c r="D388"/>
  <c r="E388"/>
  <c r="F388"/>
  <c r="B389"/>
  <c r="C389"/>
  <c r="D389"/>
  <c r="E389"/>
  <c r="F389"/>
  <c r="B390"/>
  <c r="C390"/>
  <c r="D390"/>
  <c r="E390"/>
  <c r="F390"/>
  <c r="B391"/>
  <c r="C391"/>
  <c r="D391"/>
  <c r="E391"/>
  <c r="F391"/>
  <c r="B392"/>
  <c r="C392"/>
  <c r="D392"/>
  <c r="E392"/>
  <c r="F392"/>
  <c r="B393"/>
  <c r="C393"/>
  <c r="D393"/>
  <c r="E393"/>
  <c r="F393"/>
  <c r="B394"/>
  <c r="C394"/>
  <c r="D394"/>
  <c r="E394"/>
  <c r="F394"/>
  <c r="B395"/>
  <c r="C395"/>
  <c r="D395"/>
  <c r="E395"/>
  <c r="F395"/>
  <c r="B396"/>
  <c r="C396"/>
  <c r="D396"/>
  <c r="E396"/>
  <c r="F396"/>
  <c r="B397"/>
  <c r="C397"/>
  <c r="D397"/>
  <c r="E397"/>
  <c r="F397"/>
  <c r="B398"/>
  <c r="C398"/>
  <c r="D398"/>
  <c r="E398"/>
  <c r="F398"/>
  <c r="B399"/>
  <c r="C399"/>
  <c r="D399"/>
  <c r="E399"/>
  <c r="F399"/>
  <c r="B400"/>
  <c r="C400"/>
  <c r="D400"/>
  <c r="E400"/>
  <c r="F400"/>
  <c r="B401"/>
  <c r="C401"/>
  <c r="D401"/>
  <c r="E401"/>
  <c r="F401"/>
  <c r="B402"/>
  <c r="C402"/>
  <c r="D402"/>
  <c r="E402"/>
  <c r="F402"/>
  <c r="B403"/>
  <c r="C403"/>
  <c r="D403"/>
  <c r="E403"/>
  <c r="F403"/>
  <c r="B404"/>
  <c r="C404"/>
  <c r="D404"/>
  <c r="E404"/>
  <c r="F404"/>
  <c r="B405"/>
  <c r="C405"/>
  <c r="D405"/>
  <c r="E405"/>
  <c r="F405"/>
  <c r="B406"/>
  <c r="C406"/>
  <c r="D406"/>
  <c r="E406"/>
  <c r="F406"/>
  <c r="B407"/>
  <c r="C407"/>
  <c r="D407"/>
  <c r="E407"/>
  <c r="F407"/>
  <c r="B408"/>
  <c r="C408"/>
  <c r="D408"/>
  <c r="E408"/>
  <c r="F408"/>
  <c r="B409"/>
  <c r="C409"/>
  <c r="D409"/>
  <c r="E409"/>
  <c r="F409"/>
  <c r="B410"/>
  <c r="C410"/>
  <c r="D410"/>
  <c r="E410"/>
  <c r="F410"/>
  <c r="B411"/>
  <c r="C411"/>
  <c r="D411"/>
  <c r="E411"/>
  <c r="F411"/>
  <c r="B412"/>
  <c r="C412"/>
  <c r="D412"/>
  <c r="E412"/>
  <c r="F412"/>
  <c r="B413"/>
  <c r="C413"/>
  <c r="D413"/>
  <c r="E413"/>
  <c r="F413"/>
  <c r="B414"/>
  <c r="C414"/>
  <c r="D414"/>
  <c r="E414"/>
  <c r="F414"/>
  <c r="B415"/>
  <c r="C415"/>
  <c r="D415"/>
  <c r="E415"/>
  <c r="F415"/>
  <c r="B416"/>
  <c r="C416"/>
  <c r="D416"/>
  <c r="E416"/>
  <c r="F416"/>
  <c r="B417"/>
  <c r="C417"/>
  <c r="D417"/>
  <c r="E417"/>
  <c r="F417"/>
  <c r="B418"/>
  <c r="C418"/>
  <c r="D418"/>
  <c r="E418"/>
  <c r="F418"/>
  <c r="B419"/>
  <c r="C419"/>
  <c r="D419"/>
  <c r="E419"/>
  <c r="F419"/>
  <c r="B420"/>
  <c r="C420"/>
  <c r="D420"/>
  <c r="E420"/>
  <c r="F420"/>
  <c r="B421"/>
  <c r="C421"/>
  <c r="D421"/>
  <c r="E421"/>
  <c r="F421"/>
  <c r="B422"/>
  <c r="C422"/>
  <c r="D422"/>
  <c r="E422"/>
  <c r="F422"/>
  <c r="B423"/>
  <c r="C423"/>
  <c r="D423"/>
  <c r="E423"/>
  <c r="F423"/>
  <c r="B424"/>
  <c r="C424"/>
  <c r="D424"/>
  <c r="E424"/>
  <c r="F424"/>
  <c r="B425"/>
  <c r="C425"/>
  <c r="D425"/>
  <c r="E425"/>
  <c r="F425"/>
  <c r="B426"/>
  <c r="C426"/>
  <c r="D426"/>
  <c r="E426"/>
  <c r="F426"/>
  <c r="B427"/>
  <c r="C427"/>
  <c r="D427"/>
  <c r="E427"/>
  <c r="F427"/>
  <c r="B428"/>
  <c r="C428"/>
  <c r="D428"/>
  <c r="E428"/>
  <c r="F428"/>
  <c r="B429"/>
  <c r="C429"/>
  <c r="D429"/>
  <c r="E429"/>
  <c r="F429"/>
  <c r="B430"/>
  <c r="C430"/>
  <c r="D430"/>
  <c r="E430"/>
  <c r="F430"/>
  <c r="B431"/>
  <c r="C431"/>
  <c r="D431"/>
  <c r="E431"/>
  <c r="F431"/>
  <c r="B432"/>
  <c r="C432"/>
  <c r="D432"/>
  <c r="E432"/>
  <c r="F432"/>
  <c r="B433"/>
  <c r="C433"/>
  <c r="D433"/>
  <c r="E433"/>
  <c r="F433"/>
  <c r="B434"/>
  <c r="C434"/>
  <c r="D434"/>
  <c r="E434"/>
  <c r="F434"/>
  <c r="B435"/>
  <c r="C435"/>
  <c r="D435"/>
  <c r="E435"/>
  <c r="F435"/>
  <c r="B436"/>
  <c r="C436"/>
  <c r="D436"/>
  <c r="E436"/>
  <c r="F436"/>
  <c r="B437"/>
  <c r="C437"/>
  <c r="D437"/>
  <c r="E437"/>
  <c r="F437"/>
  <c r="B438"/>
  <c r="C438"/>
  <c r="D438"/>
  <c r="E438"/>
  <c r="F438"/>
  <c r="B439"/>
  <c r="C439"/>
  <c r="D439"/>
  <c r="E439"/>
  <c r="F439"/>
  <c r="B440"/>
  <c r="C440"/>
  <c r="D440"/>
  <c r="E440"/>
  <c r="F440"/>
  <c r="B441"/>
  <c r="C441"/>
  <c r="D441"/>
  <c r="E441"/>
  <c r="F441"/>
  <c r="B442"/>
  <c r="C442"/>
  <c r="D442"/>
  <c r="E442"/>
  <c r="F442"/>
  <c r="B443"/>
  <c r="C443"/>
  <c r="D443"/>
  <c r="E443"/>
  <c r="F443"/>
  <c r="B444"/>
  <c r="C444"/>
  <c r="D444"/>
  <c r="E444"/>
  <c r="F444"/>
  <c r="B445"/>
  <c r="C445"/>
  <c r="D445"/>
  <c r="E445"/>
  <c r="F445"/>
  <c r="B446"/>
  <c r="C446"/>
  <c r="D446"/>
  <c r="E446"/>
  <c r="F446"/>
  <c r="B447"/>
  <c r="C447"/>
  <c r="D447"/>
  <c r="E447"/>
  <c r="F447"/>
  <c r="B448"/>
  <c r="C448"/>
  <c r="D448"/>
  <c r="E448"/>
  <c r="F448"/>
  <c r="B449"/>
  <c r="C449"/>
  <c r="D449"/>
  <c r="E449"/>
  <c r="F449"/>
  <c r="B450"/>
  <c r="C450"/>
  <c r="D450"/>
  <c r="E450"/>
  <c r="F450"/>
  <c r="B451"/>
  <c r="C451"/>
  <c r="D451"/>
  <c r="E451"/>
  <c r="F451"/>
  <c r="B452"/>
  <c r="C452"/>
  <c r="D452"/>
  <c r="E452"/>
  <c r="F452"/>
  <c r="B453"/>
  <c r="C453"/>
  <c r="D453"/>
  <c r="E453"/>
  <c r="F453"/>
  <c r="B454"/>
  <c r="C454"/>
  <c r="D454"/>
  <c r="E454"/>
  <c r="F454"/>
  <c r="B455"/>
  <c r="C455"/>
  <c r="D455"/>
  <c r="E455"/>
  <c r="F455"/>
  <c r="B456"/>
  <c r="C456"/>
  <c r="D456"/>
  <c r="E456"/>
  <c r="F456"/>
  <c r="B457"/>
  <c r="C457"/>
  <c r="D457"/>
  <c r="E457"/>
  <c r="F457"/>
  <c r="B458"/>
  <c r="C458"/>
  <c r="D458"/>
  <c r="E458"/>
  <c r="F458"/>
  <c r="B459"/>
  <c r="C459"/>
  <c r="D459"/>
  <c r="E459"/>
  <c r="F459"/>
  <c r="B460"/>
  <c r="C460"/>
  <c r="D460"/>
  <c r="E460"/>
  <c r="F460"/>
  <c r="B461"/>
  <c r="C461"/>
  <c r="D461"/>
  <c r="E461"/>
  <c r="F461"/>
  <c r="B462"/>
  <c r="C462"/>
  <c r="D462"/>
  <c r="E462"/>
  <c r="F462"/>
  <c r="B463"/>
  <c r="C463"/>
  <c r="D463"/>
  <c r="E463"/>
  <c r="F463"/>
  <c r="B464"/>
  <c r="C464"/>
  <c r="D464"/>
  <c r="E464"/>
  <c r="F464"/>
  <c r="B465"/>
  <c r="C465"/>
  <c r="D465"/>
  <c r="E465"/>
  <c r="F465"/>
  <c r="B466"/>
  <c r="C466"/>
  <c r="D466"/>
  <c r="E466"/>
  <c r="F466"/>
  <c r="B467"/>
  <c r="C467"/>
  <c r="D467"/>
  <c r="E467"/>
  <c r="F467"/>
  <c r="B468"/>
  <c r="C468"/>
  <c r="D468"/>
  <c r="E468"/>
  <c r="F468"/>
  <c r="B469"/>
  <c r="C469"/>
  <c r="D469"/>
  <c r="E469"/>
  <c r="F469"/>
  <c r="B470"/>
  <c r="C470"/>
  <c r="D470"/>
  <c r="E470"/>
  <c r="F470"/>
  <c r="B471"/>
  <c r="C471"/>
  <c r="D471"/>
  <c r="E471"/>
  <c r="F471"/>
  <c r="B472"/>
  <c r="C472"/>
  <c r="D472"/>
  <c r="E472"/>
  <c r="F472"/>
  <c r="B473"/>
  <c r="C473"/>
  <c r="D473"/>
  <c r="E473"/>
  <c r="F473"/>
  <c r="B474"/>
  <c r="C474"/>
  <c r="D474"/>
  <c r="E474"/>
  <c r="F474"/>
  <c r="B475"/>
  <c r="C475"/>
  <c r="D475"/>
  <c r="E475"/>
  <c r="F475"/>
  <c r="B476"/>
  <c r="C476"/>
  <c r="D476"/>
  <c r="E476"/>
  <c r="F476"/>
  <c r="B477"/>
  <c r="C477"/>
  <c r="D477"/>
  <c r="E477"/>
  <c r="F477"/>
  <c r="B478"/>
  <c r="C478"/>
  <c r="D478"/>
  <c r="E478"/>
  <c r="F478"/>
  <c r="B479"/>
  <c r="C479"/>
  <c r="D479"/>
  <c r="E479"/>
  <c r="F479"/>
  <c r="B480"/>
  <c r="C480"/>
  <c r="D480"/>
  <c r="E480"/>
  <c r="F480"/>
  <c r="B481"/>
  <c r="C481"/>
  <c r="D481"/>
  <c r="E481"/>
  <c r="F481"/>
  <c r="B482"/>
  <c r="C482"/>
  <c r="D482"/>
  <c r="E482"/>
  <c r="F482"/>
  <c r="B483"/>
  <c r="C483"/>
  <c r="D483"/>
  <c r="E483"/>
  <c r="F483"/>
  <c r="B484"/>
  <c r="C484"/>
  <c r="D484"/>
  <c r="E484"/>
  <c r="F484"/>
  <c r="B485"/>
  <c r="C485"/>
  <c r="D485"/>
  <c r="E485"/>
  <c r="F485"/>
  <c r="B486"/>
  <c r="C486"/>
  <c r="D486"/>
  <c r="E486"/>
  <c r="F486"/>
  <c r="B487"/>
  <c r="C487"/>
  <c r="D487"/>
  <c r="E487"/>
  <c r="F487"/>
  <c r="B488"/>
  <c r="C488"/>
  <c r="D488"/>
  <c r="E488"/>
  <c r="F488"/>
  <c r="B489"/>
  <c r="C489"/>
  <c r="D489"/>
  <c r="E489"/>
  <c r="F489"/>
  <c r="B490"/>
  <c r="C490"/>
  <c r="D490"/>
  <c r="E490"/>
  <c r="F490"/>
  <c r="B580"/>
  <c r="E580"/>
  <c r="B581"/>
  <c r="E581"/>
  <c r="B582"/>
  <c r="E582"/>
  <c r="B583"/>
  <c r="E583"/>
  <c r="B584"/>
  <c r="C584"/>
  <c r="D584"/>
  <c r="E584"/>
  <c r="F584"/>
  <c r="B585"/>
  <c r="C585"/>
  <c r="D585"/>
  <c r="E585"/>
  <c r="F585"/>
  <c r="B586"/>
  <c r="C586"/>
  <c r="D586"/>
  <c r="E586"/>
  <c r="F586"/>
  <c r="B587"/>
  <c r="C587"/>
  <c r="D587"/>
  <c r="E587"/>
  <c r="F587"/>
  <c r="B588"/>
  <c r="C588"/>
  <c r="D588"/>
  <c r="E588"/>
  <c r="F588"/>
  <c r="B589"/>
  <c r="C589"/>
  <c r="D589"/>
  <c r="E589"/>
  <c r="F589"/>
  <c r="B590"/>
  <c r="C590"/>
  <c r="D590"/>
  <c r="E590"/>
  <c r="F590"/>
  <c r="B591"/>
  <c r="C591"/>
  <c r="D591"/>
  <c r="E591"/>
  <c r="F591"/>
  <c r="B592"/>
  <c r="C592"/>
  <c r="D592"/>
  <c r="E592"/>
  <c r="F592"/>
  <c r="B593"/>
  <c r="C593"/>
  <c r="D593"/>
  <c r="E593"/>
  <c r="F593"/>
  <c r="B594"/>
  <c r="C594"/>
  <c r="D594"/>
  <c r="E594"/>
  <c r="F594"/>
  <c r="B595"/>
  <c r="C595"/>
  <c r="D595"/>
  <c r="E595"/>
  <c r="F595"/>
  <c r="B596"/>
  <c r="C596"/>
  <c r="D596"/>
  <c r="E596"/>
  <c r="F596"/>
  <c r="B597"/>
  <c r="C597"/>
  <c r="D597"/>
  <c r="E597"/>
  <c r="F597"/>
  <c r="B598"/>
  <c r="C598"/>
  <c r="D598"/>
  <c r="E598"/>
  <c r="F598"/>
  <c r="B599"/>
  <c r="C599"/>
  <c r="D599"/>
  <c r="E599"/>
  <c r="F599"/>
  <c r="B600"/>
  <c r="C600"/>
  <c r="D600"/>
  <c r="E600"/>
  <c r="F600"/>
  <c r="B601"/>
  <c r="C601"/>
  <c r="D601"/>
  <c r="E601"/>
  <c r="F601"/>
  <c r="B602"/>
  <c r="C602"/>
  <c r="D602"/>
  <c r="E602"/>
  <c r="F602"/>
  <c r="B579"/>
  <c r="E579"/>
  <c r="B556"/>
  <c r="E556"/>
  <c r="B557"/>
  <c r="E557"/>
  <c r="B558"/>
  <c r="E558"/>
  <c r="B559"/>
  <c r="E559"/>
  <c r="B560"/>
  <c r="E560"/>
  <c r="B561"/>
  <c r="C561"/>
  <c r="D561"/>
  <c r="E561"/>
  <c r="F561"/>
  <c r="B562"/>
  <c r="C562"/>
  <c r="D562"/>
  <c r="E562"/>
  <c r="F562"/>
  <c r="B563"/>
  <c r="C563"/>
  <c r="D563"/>
  <c r="E563"/>
  <c r="F563"/>
  <c r="B564"/>
  <c r="C564"/>
  <c r="D564"/>
  <c r="E564"/>
  <c r="F564"/>
  <c r="B565"/>
  <c r="C565"/>
  <c r="D565"/>
  <c r="E565"/>
  <c r="F565"/>
  <c r="B566"/>
  <c r="C566"/>
  <c r="D566"/>
  <c r="E566"/>
  <c r="F566"/>
  <c r="B567"/>
  <c r="C567"/>
  <c r="D567"/>
  <c r="E567"/>
  <c r="F567"/>
  <c r="B568"/>
  <c r="C568"/>
  <c r="D568"/>
  <c r="E568"/>
  <c r="F568"/>
  <c r="B569"/>
  <c r="C569"/>
  <c r="D569"/>
  <c r="E569"/>
  <c r="F569"/>
  <c r="B570"/>
  <c r="C570"/>
  <c r="D570"/>
  <c r="E570"/>
  <c r="F570"/>
  <c r="B571"/>
  <c r="C571"/>
  <c r="D571"/>
  <c r="E571"/>
  <c r="F571"/>
  <c r="B572"/>
  <c r="C572"/>
  <c r="D572"/>
  <c r="E572"/>
  <c r="F572"/>
  <c r="B573"/>
  <c r="C573"/>
  <c r="D573"/>
  <c r="E573"/>
  <c r="F573"/>
  <c r="B574"/>
  <c r="C574"/>
  <c r="D574"/>
  <c r="E574"/>
  <c r="F574"/>
  <c r="B575"/>
  <c r="C575"/>
  <c r="D575"/>
  <c r="E575"/>
  <c r="F575"/>
  <c r="B576"/>
  <c r="C576"/>
  <c r="D576"/>
  <c r="E576"/>
  <c r="F576"/>
  <c r="B577"/>
  <c r="C577"/>
  <c r="D577"/>
  <c r="E577"/>
  <c r="F577"/>
  <c r="B578"/>
  <c r="C578"/>
  <c r="D578"/>
  <c r="E578"/>
  <c r="F578"/>
  <c r="G2" i="35"/>
  <c r="E2"/>
  <c r="F2" s="1"/>
  <c r="F579" i="26" s="1"/>
  <c r="D2" i="35"/>
  <c r="D579" i="26" s="1"/>
  <c r="B2" i="35"/>
  <c r="C579" i="26" s="1"/>
  <c r="I8" i="9"/>
  <c r="J8"/>
  <c r="K8"/>
  <c r="L8"/>
  <c r="C8"/>
  <c r="D8"/>
  <c r="E8"/>
  <c r="M8" l="1"/>
  <c r="N8" s="1"/>
  <c r="E5" i="35" l="1"/>
  <c r="F5" s="1"/>
  <c r="F582" i="26" s="1"/>
  <c r="G5" i="35"/>
  <c r="D5"/>
  <c r="D582" i="26" s="1"/>
  <c r="B5" i="35"/>
  <c r="C582" i="26" s="1"/>
  <c r="G2" i="34"/>
  <c r="F557" i="26"/>
  <c r="F2" i="34"/>
  <c r="C2"/>
  <c r="D557" i="26"/>
  <c r="B2" i="34"/>
  <c r="C557" i="26"/>
  <c r="B555"/>
  <c r="E555"/>
  <c r="L11" i="9"/>
  <c r="K11"/>
  <c r="J11"/>
  <c r="I11"/>
  <c r="C11"/>
  <c r="D11"/>
  <c r="E11"/>
  <c r="G6" i="34"/>
  <c r="F6"/>
  <c r="G5"/>
  <c r="F5"/>
  <c r="C5"/>
  <c r="D559" i="26" s="1"/>
  <c r="C6" i="34"/>
  <c r="D560" i="26" s="1"/>
  <c r="B6" i="34"/>
  <c r="C560" i="26" s="1"/>
  <c r="B5" i="34"/>
  <c r="C559" i="26" s="1"/>
  <c r="I50" i="9"/>
  <c r="J50"/>
  <c r="K50"/>
  <c r="L50"/>
  <c r="C50"/>
  <c r="D50"/>
  <c r="E50"/>
  <c r="G6" i="35"/>
  <c r="G3"/>
  <c r="E3"/>
  <c r="F3" s="1"/>
  <c r="F580" i="26" s="1"/>
  <c r="D3" i="35"/>
  <c r="D580" i="26" s="1"/>
  <c r="B3" i="35"/>
  <c r="C580" i="26" s="1"/>
  <c r="I26" i="9"/>
  <c r="K26"/>
  <c r="K27"/>
  <c r="K28"/>
  <c r="K49"/>
  <c r="C28"/>
  <c r="D28"/>
  <c r="E28"/>
  <c r="I28"/>
  <c r="J28"/>
  <c r="L28"/>
  <c r="C26"/>
  <c r="D26"/>
  <c r="E26"/>
  <c r="J26"/>
  <c r="L26"/>
  <c r="F2" i="26"/>
  <c r="E2"/>
  <c r="D2"/>
  <c r="C2"/>
  <c r="B2"/>
  <c r="I2" i="9"/>
  <c r="J2"/>
  <c r="K2"/>
  <c r="L2"/>
  <c r="I3"/>
  <c r="J3"/>
  <c r="K3"/>
  <c r="L3"/>
  <c r="I4"/>
  <c r="J4"/>
  <c r="K4"/>
  <c r="L4"/>
  <c r="I5"/>
  <c r="J5"/>
  <c r="K5"/>
  <c r="L5"/>
  <c r="I7"/>
  <c r="J7"/>
  <c r="K7"/>
  <c r="L7"/>
  <c r="I6"/>
  <c r="J6"/>
  <c r="K6"/>
  <c r="L6"/>
  <c r="I9"/>
  <c r="J9"/>
  <c r="K9"/>
  <c r="L9"/>
  <c r="I10"/>
  <c r="J10"/>
  <c r="K10"/>
  <c r="L10"/>
  <c r="I12"/>
  <c r="J12"/>
  <c r="K12"/>
  <c r="L12"/>
  <c r="I13"/>
  <c r="J13"/>
  <c r="K13"/>
  <c r="L13"/>
  <c r="I14"/>
  <c r="J14"/>
  <c r="K14"/>
  <c r="L14"/>
  <c r="I15"/>
  <c r="J15"/>
  <c r="K15"/>
  <c r="L15"/>
  <c r="I16"/>
  <c r="J16"/>
  <c r="K16"/>
  <c r="L16"/>
  <c r="I17"/>
  <c r="J17"/>
  <c r="K17"/>
  <c r="L17"/>
  <c r="I18"/>
  <c r="J18"/>
  <c r="K18"/>
  <c r="L18"/>
  <c r="I19"/>
  <c r="J19"/>
  <c r="K19"/>
  <c r="L19"/>
  <c r="I20"/>
  <c r="J20"/>
  <c r="K20"/>
  <c r="L20"/>
  <c r="I21"/>
  <c r="J21"/>
  <c r="K21"/>
  <c r="L21"/>
  <c r="I22"/>
  <c r="J22"/>
  <c r="K22"/>
  <c r="L22"/>
  <c r="I23"/>
  <c r="J23"/>
  <c r="K23"/>
  <c r="L23"/>
  <c r="I24"/>
  <c r="J24"/>
  <c r="K24"/>
  <c r="L24"/>
  <c r="I25"/>
  <c r="J25"/>
  <c r="K25"/>
  <c r="L25"/>
  <c r="I27"/>
  <c r="J27"/>
  <c r="L27"/>
  <c r="I49"/>
  <c r="J49"/>
  <c r="L49"/>
  <c r="I29"/>
  <c r="J29"/>
  <c r="K29"/>
  <c r="L29"/>
  <c r="I30"/>
  <c r="J30"/>
  <c r="K30"/>
  <c r="L30"/>
  <c r="I31"/>
  <c r="J31"/>
  <c r="K31"/>
  <c r="L31"/>
  <c r="I32"/>
  <c r="J32"/>
  <c r="K32"/>
  <c r="L32"/>
  <c r="I33"/>
  <c r="J33"/>
  <c r="K33"/>
  <c r="L33"/>
  <c r="I34"/>
  <c r="J34"/>
  <c r="K34"/>
  <c r="L34"/>
  <c r="I35"/>
  <c r="J35"/>
  <c r="K35"/>
  <c r="L35"/>
  <c r="I36"/>
  <c r="J36"/>
  <c r="K36"/>
  <c r="L36"/>
  <c r="I37"/>
  <c r="J37"/>
  <c r="K37"/>
  <c r="L37"/>
  <c r="I38"/>
  <c r="J38"/>
  <c r="K38"/>
  <c r="L38"/>
  <c r="I39"/>
  <c r="J39"/>
  <c r="K39"/>
  <c r="L39"/>
  <c r="I40"/>
  <c r="J40"/>
  <c r="K40"/>
  <c r="L40"/>
  <c r="I41"/>
  <c r="J41"/>
  <c r="K41"/>
  <c r="L41"/>
  <c r="I42"/>
  <c r="J42"/>
  <c r="K42"/>
  <c r="L42"/>
  <c r="I43"/>
  <c r="J43"/>
  <c r="K43"/>
  <c r="L43"/>
  <c r="I44"/>
  <c r="J44"/>
  <c r="K44"/>
  <c r="L44"/>
  <c r="I45"/>
  <c r="J45"/>
  <c r="K45"/>
  <c r="L45"/>
  <c r="I46"/>
  <c r="J46"/>
  <c r="K46"/>
  <c r="L46"/>
  <c r="I47"/>
  <c r="J47"/>
  <c r="K47"/>
  <c r="L47"/>
  <c r="I48"/>
  <c r="J48"/>
  <c r="K48"/>
  <c r="L48"/>
  <c r="I51"/>
  <c r="J51"/>
  <c r="K51"/>
  <c r="L51"/>
  <c r="G3" i="34"/>
  <c r="G4"/>
  <c r="F3"/>
  <c r="F4"/>
  <c r="C3"/>
  <c r="D556" i="26" s="1"/>
  <c r="C4" i="34"/>
  <c r="D558" i="26" s="1"/>
  <c r="B3" i="34"/>
  <c r="C556" i="26" s="1"/>
  <c r="B4" i="34"/>
  <c r="C558" i="26" s="1"/>
  <c r="B4" i="35"/>
  <c r="C581" i="26" s="1"/>
  <c r="B6" i="35"/>
  <c r="C583" i="26" s="1"/>
  <c r="D4" i="35"/>
  <c r="D581" i="26" s="1"/>
  <c r="D6" i="35"/>
  <c r="D583" i="26" s="1"/>
  <c r="E4" i="35"/>
  <c r="E6"/>
  <c r="G4"/>
  <c r="F560" i="26" l="1"/>
  <c r="F556"/>
  <c r="F559"/>
  <c r="F558"/>
  <c r="G10" i="9"/>
  <c r="G14"/>
  <c r="G18"/>
  <c r="G22"/>
  <c r="G26"/>
  <c r="G30"/>
  <c r="G34"/>
  <c r="G42"/>
  <c r="G50"/>
  <c r="G8"/>
  <c r="G9"/>
  <c r="G13"/>
  <c r="G17"/>
  <c r="G21"/>
  <c r="G25"/>
  <c r="G29"/>
  <c r="G33"/>
  <c r="G37"/>
  <c r="G41"/>
  <c r="G45"/>
  <c r="G49"/>
  <c r="G3"/>
  <c r="G7"/>
  <c r="G38"/>
  <c r="G46"/>
  <c r="G4"/>
  <c r="G51"/>
  <c r="G35"/>
  <c r="G19"/>
  <c r="G2"/>
  <c r="G36"/>
  <c r="G20"/>
  <c r="G5"/>
  <c r="G39"/>
  <c r="G23"/>
  <c r="G6"/>
  <c r="G40"/>
  <c r="G24"/>
  <c r="G12"/>
  <c r="G43"/>
  <c r="G27"/>
  <c r="G11"/>
  <c r="G44"/>
  <c r="G28"/>
  <c r="G47"/>
  <c r="G31"/>
  <c r="G15"/>
  <c r="G48"/>
  <c r="G32"/>
  <c r="G16"/>
  <c r="F8"/>
  <c r="C555" i="26"/>
  <c r="D555"/>
  <c r="F555"/>
  <c r="F11" i="9"/>
  <c r="M11"/>
  <c r="N11" s="1"/>
  <c r="F50"/>
  <c r="M50"/>
  <c r="N50" s="1"/>
  <c r="F28"/>
  <c r="F26"/>
  <c r="M28"/>
  <c r="N28" s="1"/>
  <c r="M26"/>
  <c r="N26" s="1"/>
  <c r="D27"/>
  <c r="E27"/>
  <c r="B509" i="26"/>
  <c r="C509"/>
  <c r="D509"/>
  <c r="E509"/>
  <c r="F509"/>
  <c r="B510"/>
  <c r="C510"/>
  <c r="D510"/>
  <c r="E510"/>
  <c r="F510"/>
  <c r="B511"/>
  <c r="C511"/>
  <c r="D511"/>
  <c r="E511"/>
  <c r="F511"/>
  <c r="B512"/>
  <c r="C512"/>
  <c r="D512"/>
  <c r="E512"/>
  <c r="F512"/>
  <c r="B513"/>
  <c r="C513"/>
  <c r="D513"/>
  <c r="E513"/>
  <c r="F513"/>
  <c r="B514"/>
  <c r="C514"/>
  <c r="D514"/>
  <c r="E514"/>
  <c r="F514"/>
  <c r="B515"/>
  <c r="C515"/>
  <c r="D515"/>
  <c r="E515"/>
  <c r="F515"/>
  <c r="B516"/>
  <c r="C516"/>
  <c r="D516"/>
  <c r="E516"/>
  <c r="F516"/>
  <c r="B517"/>
  <c r="C517"/>
  <c r="D517"/>
  <c r="E517"/>
  <c r="F517"/>
  <c r="B518"/>
  <c r="C518"/>
  <c r="D518"/>
  <c r="E518"/>
  <c r="F518"/>
  <c r="B519"/>
  <c r="C519"/>
  <c r="D519"/>
  <c r="E519"/>
  <c r="F519"/>
  <c r="B520"/>
  <c r="C520"/>
  <c r="D520"/>
  <c r="E520"/>
  <c r="F520"/>
  <c r="B521"/>
  <c r="C521"/>
  <c r="D521"/>
  <c r="E521"/>
  <c r="F521"/>
  <c r="B522"/>
  <c r="C522"/>
  <c r="D522"/>
  <c r="E522"/>
  <c r="F522"/>
  <c r="B523"/>
  <c r="C523"/>
  <c r="D523"/>
  <c r="E523"/>
  <c r="F523"/>
  <c r="B524"/>
  <c r="C524"/>
  <c r="D524"/>
  <c r="E524"/>
  <c r="F524"/>
  <c r="B525"/>
  <c r="C525"/>
  <c r="D525"/>
  <c r="E525"/>
  <c r="F525"/>
  <c r="B526"/>
  <c r="C526"/>
  <c r="D526"/>
  <c r="E526"/>
  <c r="F526"/>
  <c r="B527"/>
  <c r="C527"/>
  <c r="D527"/>
  <c r="E527"/>
  <c r="F527"/>
  <c r="B528"/>
  <c r="C528"/>
  <c r="D528"/>
  <c r="E528"/>
  <c r="F528"/>
  <c r="B529"/>
  <c r="C529"/>
  <c r="D529"/>
  <c r="E529"/>
  <c r="F529"/>
  <c r="B530"/>
  <c r="C530"/>
  <c r="D530"/>
  <c r="E530"/>
  <c r="F530"/>
  <c r="B508"/>
  <c r="C508"/>
  <c r="D508"/>
  <c r="E508"/>
  <c r="F508"/>
  <c r="D2" i="9"/>
  <c r="D3"/>
  <c r="D4"/>
  <c r="D5"/>
  <c r="D7"/>
  <c r="D6"/>
  <c r="D9"/>
  <c r="D10"/>
  <c r="D12"/>
  <c r="D13"/>
  <c r="D14"/>
  <c r="D15"/>
  <c r="D16"/>
  <c r="D17"/>
  <c r="D18"/>
  <c r="D19"/>
  <c r="D20"/>
  <c r="D21"/>
  <c r="D22"/>
  <c r="D23"/>
  <c r="D24"/>
  <c r="D25"/>
  <c r="D49"/>
  <c r="D29"/>
  <c r="D30"/>
  <c r="D31"/>
  <c r="D32"/>
  <c r="D33"/>
  <c r="D34"/>
  <c r="D35"/>
  <c r="D36"/>
  <c r="D37"/>
  <c r="D38"/>
  <c r="D39"/>
  <c r="D40"/>
  <c r="D41"/>
  <c r="D42"/>
  <c r="D43"/>
  <c r="D44"/>
  <c r="D45"/>
  <c r="D46"/>
  <c r="D47"/>
  <c r="D48"/>
  <c r="D51"/>
  <c r="F4" i="35"/>
  <c r="F581" i="26" s="1"/>
  <c r="B532"/>
  <c r="C532"/>
  <c r="D532"/>
  <c r="E532"/>
  <c r="F532"/>
  <c r="B533"/>
  <c r="C533"/>
  <c r="D533"/>
  <c r="E533"/>
  <c r="F533"/>
  <c r="B534"/>
  <c r="C534"/>
  <c r="D534"/>
  <c r="E534"/>
  <c r="F534"/>
  <c r="B535"/>
  <c r="C535"/>
  <c r="D535"/>
  <c r="E535"/>
  <c r="F535"/>
  <c r="B536"/>
  <c r="C536"/>
  <c r="D536"/>
  <c r="E536"/>
  <c r="F536"/>
  <c r="B537"/>
  <c r="C537"/>
  <c r="D537"/>
  <c r="E537"/>
  <c r="F537"/>
  <c r="B538"/>
  <c r="C538"/>
  <c r="D538"/>
  <c r="E538"/>
  <c r="F538"/>
  <c r="B539"/>
  <c r="C539"/>
  <c r="D539"/>
  <c r="E539"/>
  <c r="F539"/>
  <c r="B540"/>
  <c r="C540"/>
  <c r="D540"/>
  <c r="E540"/>
  <c r="F540"/>
  <c r="B541"/>
  <c r="C541"/>
  <c r="D541"/>
  <c r="E541"/>
  <c r="F541"/>
  <c r="B542"/>
  <c r="C542"/>
  <c r="D542"/>
  <c r="E542"/>
  <c r="F542"/>
  <c r="B543"/>
  <c r="C543"/>
  <c r="D543"/>
  <c r="E543"/>
  <c r="F543"/>
  <c r="B544"/>
  <c r="C544"/>
  <c r="D544"/>
  <c r="E544"/>
  <c r="F544"/>
  <c r="B545"/>
  <c r="C545"/>
  <c r="D545"/>
  <c r="E545"/>
  <c r="F545"/>
  <c r="B546"/>
  <c r="C546"/>
  <c r="D546"/>
  <c r="E546"/>
  <c r="F546"/>
  <c r="B547"/>
  <c r="C547"/>
  <c r="D547"/>
  <c r="E547"/>
  <c r="F547"/>
  <c r="B548"/>
  <c r="C548"/>
  <c r="D548"/>
  <c r="E548"/>
  <c r="F548"/>
  <c r="B549"/>
  <c r="C549"/>
  <c r="D549"/>
  <c r="E549"/>
  <c r="F549"/>
  <c r="B550"/>
  <c r="C550"/>
  <c r="D550"/>
  <c r="E550"/>
  <c r="F550"/>
  <c r="B551"/>
  <c r="C551"/>
  <c r="D551"/>
  <c r="E551"/>
  <c r="F551"/>
  <c r="B552"/>
  <c r="C552"/>
  <c r="D552"/>
  <c r="E552"/>
  <c r="F552"/>
  <c r="B553"/>
  <c r="C553"/>
  <c r="D553"/>
  <c r="E553"/>
  <c r="F553"/>
  <c r="B554"/>
  <c r="C554"/>
  <c r="D554"/>
  <c r="E554"/>
  <c r="F554"/>
  <c r="B531"/>
  <c r="C531"/>
  <c r="D531"/>
  <c r="E531"/>
  <c r="F531"/>
  <c r="B492"/>
  <c r="C492"/>
  <c r="D492"/>
  <c r="E492"/>
  <c r="F492"/>
  <c r="B493"/>
  <c r="C493"/>
  <c r="D493"/>
  <c r="E493"/>
  <c r="F493"/>
  <c r="B494"/>
  <c r="C494"/>
  <c r="D494"/>
  <c r="E494"/>
  <c r="F494"/>
  <c r="B495"/>
  <c r="C495"/>
  <c r="D495"/>
  <c r="E495"/>
  <c r="F495"/>
  <c r="B496"/>
  <c r="C496"/>
  <c r="D496"/>
  <c r="E496"/>
  <c r="F496"/>
  <c r="B497"/>
  <c r="C497"/>
  <c r="D497"/>
  <c r="E497"/>
  <c r="F497"/>
  <c r="B498"/>
  <c r="C498"/>
  <c r="D498"/>
  <c r="E498"/>
  <c r="F498"/>
  <c r="B499"/>
  <c r="C499"/>
  <c r="D499"/>
  <c r="E499"/>
  <c r="F499"/>
  <c r="B500"/>
  <c r="C500"/>
  <c r="D500"/>
  <c r="E500"/>
  <c r="F500"/>
  <c r="B501"/>
  <c r="C501"/>
  <c r="D501"/>
  <c r="E501"/>
  <c r="F501"/>
  <c r="B502"/>
  <c r="C502"/>
  <c r="D502"/>
  <c r="E502"/>
  <c r="F502"/>
  <c r="B503"/>
  <c r="C503"/>
  <c r="D503"/>
  <c r="E503"/>
  <c r="F503"/>
  <c r="B504"/>
  <c r="C504"/>
  <c r="D504"/>
  <c r="E504"/>
  <c r="F504"/>
  <c r="B505"/>
  <c r="C505"/>
  <c r="D505"/>
  <c r="E505"/>
  <c r="F505"/>
  <c r="B506"/>
  <c r="C506"/>
  <c r="D506"/>
  <c r="E506"/>
  <c r="F506"/>
  <c r="B507"/>
  <c r="C507"/>
  <c r="D507"/>
  <c r="E507"/>
  <c r="F507"/>
  <c r="F6" i="35"/>
  <c r="F583" i="26" s="1"/>
  <c r="E21" i="9"/>
  <c r="C27"/>
  <c r="E49"/>
  <c r="E491" i="26"/>
  <c r="D491"/>
  <c r="C491"/>
  <c r="M81" i="9"/>
  <c r="M80"/>
  <c r="M79"/>
  <c r="M78"/>
  <c r="M77"/>
  <c r="S53"/>
  <c r="R53"/>
  <c r="Q53"/>
  <c r="P53"/>
  <c r="E51"/>
  <c r="E48"/>
  <c r="E47"/>
  <c r="E46"/>
  <c r="M25"/>
  <c r="E45"/>
  <c r="E44"/>
  <c r="E43"/>
  <c r="E42"/>
  <c r="E41"/>
  <c r="E40"/>
  <c r="E39"/>
  <c r="E38"/>
  <c r="E37"/>
  <c r="E36"/>
  <c r="E35"/>
  <c r="E34"/>
  <c r="E33"/>
  <c r="E32"/>
  <c r="E31"/>
  <c r="E30"/>
  <c r="E29"/>
  <c r="E25"/>
  <c r="E24"/>
  <c r="E23"/>
  <c r="E22"/>
  <c r="E20"/>
  <c r="E19"/>
  <c r="E18"/>
  <c r="E17"/>
  <c r="E16"/>
  <c r="E15"/>
  <c r="E14"/>
  <c r="E13"/>
  <c r="M33"/>
  <c r="E12"/>
  <c r="E10"/>
  <c r="E9"/>
  <c r="E7"/>
  <c r="E6"/>
  <c r="E5"/>
  <c r="E4"/>
  <c r="E3"/>
  <c r="E2"/>
  <c r="C2"/>
  <c r="C12"/>
  <c r="C16"/>
  <c r="C20"/>
  <c r="C25"/>
  <c r="C40"/>
  <c r="C3"/>
  <c r="C6"/>
  <c r="C9"/>
  <c r="C14"/>
  <c r="C18"/>
  <c r="C23"/>
  <c r="C30"/>
  <c r="C34"/>
  <c r="C38"/>
  <c r="C42"/>
  <c r="C45"/>
  <c r="C48"/>
  <c r="B491" i="26"/>
  <c r="F491"/>
  <c r="C4" i="9"/>
  <c r="C32"/>
  <c r="C36"/>
  <c r="C47"/>
  <c r="C7"/>
  <c r="C10"/>
  <c r="C15"/>
  <c r="C19"/>
  <c r="C24"/>
  <c r="C31"/>
  <c r="C35"/>
  <c r="C39"/>
  <c r="C43"/>
  <c r="C46"/>
  <c r="C51"/>
  <c r="C5"/>
  <c r="C13"/>
  <c r="C17"/>
  <c r="C22"/>
  <c r="C29"/>
  <c r="C33"/>
  <c r="C37"/>
  <c r="C41"/>
  <c r="C44"/>
  <c r="C49"/>
  <c r="C21"/>
  <c r="F27" l="1"/>
  <c r="F48"/>
  <c r="E53"/>
  <c r="F9"/>
  <c r="F14"/>
  <c r="F18"/>
  <c r="F23"/>
  <c r="F51"/>
  <c r="F2"/>
  <c r="F3"/>
  <c r="F10"/>
  <c r="F13"/>
  <c r="F15"/>
  <c r="F17"/>
  <c r="F19"/>
  <c r="F22"/>
  <c r="F24"/>
  <c r="F29"/>
  <c r="F47"/>
  <c r="F12"/>
  <c r="F16"/>
  <c r="F20"/>
  <c r="F25"/>
  <c r="F30"/>
  <c r="F49"/>
  <c r="F21"/>
  <c r="L53"/>
  <c r="F5"/>
  <c r="F7"/>
  <c r="F31"/>
  <c r="F33"/>
  <c r="F35"/>
  <c r="F37"/>
  <c r="F39"/>
  <c r="F41"/>
  <c r="F43"/>
  <c r="F44"/>
  <c r="F46"/>
  <c r="F4"/>
  <c r="F6"/>
  <c r="F32"/>
  <c r="F34"/>
  <c r="F36"/>
  <c r="F38"/>
  <c r="F40"/>
  <c r="F42"/>
  <c r="F45"/>
  <c r="M29"/>
  <c r="N29" s="1"/>
  <c r="N33"/>
  <c r="N25"/>
  <c r="M46"/>
  <c r="N46" s="1"/>
  <c r="M41"/>
  <c r="N41" s="1"/>
  <c r="M13"/>
  <c r="N13" s="1"/>
  <c r="M34"/>
  <c r="N34" s="1"/>
  <c r="M35"/>
  <c r="N35" s="1"/>
  <c r="M19"/>
  <c r="N19" s="1"/>
  <c r="M20"/>
  <c r="N20" s="1"/>
  <c r="M39"/>
  <c r="N39" s="1"/>
  <c r="M44"/>
  <c r="N44" s="1"/>
  <c r="M48"/>
  <c r="N48" s="1"/>
  <c r="M7"/>
  <c r="N7" s="1"/>
  <c r="M49"/>
  <c r="N49" s="1"/>
  <c r="M4"/>
  <c r="N4" s="1"/>
  <c r="M14"/>
  <c r="N14" s="1"/>
  <c r="M23"/>
  <c r="N23" s="1"/>
  <c r="K53"/>
  <c r="M43"/>
  <c r="N43" s="1"/>
  <c r="M51"/>
  <c r="N51" s="1"/>
  <c r="M27"/>
  <c r="N27" s="1"/>
  <c r="M12"/>
  <c r="N12" s="1"/>
  <c r="M40"/>
  <c r="N40" s="1"/>
  <c r="M6"/>
  <c r="N6" s="1"/>
  <c r="M15"/>
  <c r="N15" s="1"/>
  <c r="M45"/>
  <c r="N45" s="1"/>
  <c r="M3"/>
  <c r="N3" s="1"/>
  <c r="M2"/>
  <c r="N2" s="1"/>
  <c r="M36"/>
  <c r="N36" s="1"/>
  <c r="M32"/>
  <c r="N32" s="1"/>
  <c r="M31"/>
  <c r="N31" s="1"/>
  <c r="M10"/>
  <c r="N10" s="1"/>
  <c r="M16"/>
  <c r="N16" s="1"/>
  <c r="M30"/>
  <c r="N30" s="1"/>
  <c r="M22"/>
  <c r="N22" s="1"/>
  <c r="M47"/>
  <c r="N47" s="1"/>
  <c r="M9"/>
  <c r="N9" s="1"/>
  <c r="M18"/>
  <c r="N18" s="1"/>
  <c r="M37"/>
  <c r="N37" s="1"/>
  <c r="M17"/>
  <c r="N17" s="1"/>
  <c r="D53"/>
  <c r="M5"/>
  <c r="N5" s="1"/>
  <c r="C53"/>
  <c r="J53"/>
  <c r="I53"/>
  <c r="M24"/>
  <c r="N24" s="1"/>
  <c r="M38"/>
  <c r="N38" s="1"/>
  <c r="M42"/>
  <c r="N42" s="1"/>
  <c r="M21"/>
  <c r="N21" s="1"/>
  <c r="F53" l="1"/>
  <c r="G53"/>
  <c r="M53"/>
  <c r="N53"/>
</calcChain>
</file>

<file path=xl/sharedStrings.xml><?xml version="1.0" encoding="utf-8"?>
<sst xmlns="http://schemas.openxmlformats.org/spreadsheetml/2006/main" count="9497" uniqueCount="4056">
  <si>
    <t>2014 Sept WGM Totals</t>
  </si>
  <si>
    <t>Clinical and Public Health Laboratories, Immunization Registries, Regulatory Agency, Payors, Other (specify in Misc. Notes below)</t>
  </si>
  <si>
    <t>Pharmaceutical; EHR, PHR; Equipment; Health Care IT; Clinical Decision Support Systems</t>
  </si>
  <si>
    <t>EHR-S Functional Req Doc for Laboratory Interoperability Transactions - EHR-S Functional Profile for Laboratory</t>
  </si>
  <si>
    <t>Riki Merrick, Robert Dieterle</t>
  </si>
  <si>
    <t>The EHR-S Functional Model is being developed at a higher level. The EHR WG has been tasked with creating an MU Functional Profile, which includes 4 lab results related criteria from MU stage 2. These four profiles are part of the package being balloted in May 2014 and can then be used as an input basis for the EHR-S Functional Model Laboratory Profile.</t>
  </si>
  <si>
    <t>EHR-S Func Reqs Doc for Laboratory Interoperability Transactions - EHR-S Func Reqs IG for LOI</t>
  </si>
  <si>
    <t>EHR-S Func Reqs Doc for Laboratory Interoperability Transactions - EHR-S Func Reqs IG for LRI</t>
  </si>
  <si>
    <t>V2.x Work for PA WG</t>
  </si>
  <si>
    <t>PA WG CoChairs</t>
  </si>
  <si>
    <t>Patient Care FHIR resource review</t>
  </si>
  <si>
    <t>Jay Lyle, Elaine Ayres</t>
  </si>
  <si>
    <t>PCWG Develop FHIR resources and profiles for the second DSTU release.</t>
  </si>
  <si>
    <t>Stephen Chu, David Hay</t>
  </si>
  <si>
    <t>FHIR Resources</t>
  </si>
  <si>
    <t>No dependencies</t>
  </si>
  <si>
    <t>Lab Order Logical Specification R1 (application to FHIR)</t>
  </si>
  <si>
    <t>This project will focus on applying the lab order conceptual model behavioural analysis to the workflow aspects of FHIR Order and Order Response with the goal of ensuring the major use cases are satisfied by the existing resources. Where appropriate, existing FHIR resources may be updated and/or FHIR profiles for specific use cases may be developed. Additionally, requirements from the LOI Implementation Guide will be assessed to inform the FHIR workflow requirements. If necessary, learnings from this analysis may inform the project work to update the Conceptual Model (project id 1067)</t>
  </si>
  <si>
    <t>Brian Postlethwaite</t>
  </si>
  <si>
    <t>HL7 CDA Implementation Guide for Ambulatory Healthcare Provider Reporting to Birth Defect Registries</t>
  </si>
  <si>
    <t>Laura Rappleye</t>
  </si>
  <si>
    <t>Work Groups, DESD, TSC US Realm TF, TSC approvals; C-CDA (initially DSTU Release 2) availability</t>
  </si>
  <si>
    <t>C-CDA on FHIR</t>
  </si>
  <si>
    <t>CDA on FHIR</t>
  </si>
  <si>
    <t>Rick Geimer</t>
  </si>
  <si>
    <t>Primary FHIR project balloting artifacts from this project</t>
  </si>
  <si>
    <t>Provenance for Clinical Document Architecture (CDA R2) Implementation Guide</t>
  </si>
  <si>
    <t>Johnathan Coleman</t>
  </si>
  <si>
    <t>ONC Data Provenance initiative.</t>
  </si>
  <si>
    <t>Clinical and Public Health Laboratories, Quality Reporting Agencies, Regulatory Agency, Payors</t>
  </si>
  <si>
    <t>EHR, PHR; Equipment; Health Care IT; Clinical Decision Support Systems; Lab</t>
  </si>
  <si>
    <t>Finalization of the EHR-S FM Profile Design Tool (as three subtasks)</t>
  </si>
  <si>
    <t>Definition of Record-Entry Lifecycle-Event Metadata (using FHIR)</t>
  </si>
  <si>
    <t>Gary Dickinson</t>
  </si>
  <si>
    <t>FHIR Management Group</t>
  </si>
  <si>
    <t>The artifacts produced by this project will be balloted as part of January 2015 FHIR DSTU project (Project Insight ID TBD).</t>
  </si>
  <si>
    <t>OO FHIR DSTU Monitoring and Maintenance</t>
  </si>
  <si>
    <t>Required as part of the FHIR DSTU process.</t>
  </si>
  <si>
    <t>Dependent on all FHIR core</t>
  </si>
  <si>
    <t>gForge/fhir</t>
  </si>
  <si>
    <t>NCPDP</t>
  </si>
  <si>
    <t>OO FHIR Lab Result Profile</t>
  </si>
  <si>
    <t>Eric Haas</t>
  </si>
  <si>
    <t>First profile based on previous Lab standards and Implementation Guides</t>
  </si>
  <si>
    <t>Dependent on all FHIR core resources</t>
  </si>
  <si>
    <t>FHIR Extensions</t>
  </si>
  <si>
    <t>Structured Data Capture (SDC) FHIR Profile</t>
  </si>
  <si>
    <t>Essential Information for Children with Special Health Care Needs</t>
  </si>
  <si>
    <t>Russell Leftwich, Michael Padula, Pele Yu</t>
  </si>
  <si>
    <t>This project is needed to facilitate communication and information exchange for children with complex health needs, particularly at transitions to new environments.</t>
  </si>
  <si>
    <t>Clinical Quality Expression Language</t>
  </si>
  <si>
    <t>Harmonization of Health Quality Information Models - FHIR</t>
  </si>
  <si>
    <t>HIS</t>
  </si>
  <si>
    <t>The Food and Drug Administration.</t>
  </si>
  <si>
    <t>Pharmaceutical; EHR, PHR; Clinical Decision Support Systems; Lab</t>
  </si>
  <si>
    <t>FHIR Tutorial Workshop Development</t>
  </si>
  <si>
    <t>Publishing and Tooling support for FHIR publication</t>
  </si>
  <si>
    <t>Brian Pech</t>
  </si>
  <si>
    <t>Publishing/Tooling/FMG?</t>
  </si>
  <si>
    <t>Version 2.x Example Verification and Management</t>
  </si>
  <si>
    <t>2014 Jan WGM Totals</t>
  </si>
  <si>
    <t>Arden Syntax for Medical Logic Systems v3.0</t>
  </si>
  <si>
    <t>Arden Syntax Implementation Guide Release 2</t>
  </si>
  <si>
    <t>The Arden Syntax IG R2 will be an updated version of R1 that additionally addresses the context of and relationship to other knowledge formalisms, particularly those artifacts associated with the Health eDecisions work in the HL7 US Realm.</t>
  </si>
  <si>
    <t>Realm: While one focus of the IG will be a US Realm effort (Health eDecisions), other topics not specific to the US Realm will be addressed, so the realm of the IG will be universal.</t>
  </si>
  <si>
    <t>Health Care IT; Clinical Decision Support Systems; HIS</t>
  </si>
  <si>
    <t>2017 May WGM/Ballot</t>
  </si>
  <si>
    <t>Develop Process to Manage and Coordinate US Realm Based projects</t>
  </si>
  <si>
    <t>Engagement by all stakeholders and support of final processes as defined by this project.</t>
  </si>
  <si>
    <t>Extension of DSTU Comments Site Functionality to Normative and Informative Standards</t>
  </si>
  <si>
    <t>Cynthia Canteen-Harbor</t>
  </si>
  <si>
    <r>
      <t xml:space="preserve">After 1 ballot cycle from it's last ballot, the item will be marked as YELLOW; after 2 ballot cycles, the item will be marked as </t>
    </r>
    <r>
      <rPr>
        <sz val="10"/>
        <color indexed="10"/>
        <rFont val="Arial"/>
        <family val="2"/>
      </rPr>
      <t>RED</t>
    </r>
  </si>
  <si>
    <t>UB11</t>
  </si>
  <si>
    <t>UB15</t>
  </si>
  <si>
    <t>UB16</t>
  </si>
  <si>
    <t>5 Yr 
Anniv.</t>
  </si>
  <si>
    <t>2013 Sept WGM Totals</t>
  </si>
  <si>
    <t>RC02</t>
  </si>
  <si>
    <t>Clinical Quality Information Work Group</t>
  </si>
  <si>
    <t>Pharmaceutical; EHR, PHR; Equipment; Health Care IT; Clinical Decision Support Systems; Lab</t>
  </si>
  <si>
    <t>Notes (has recon package and passed by the numbers)</t>
  </si>
  <si>
    <t>Idle Ballots</t>
  </si>
  <si>
    <t xml:space="preserve">Lists items that are "finished" (passed by numbers and reconciliation is complete) but unpublished (not in the Normative Edition or on the HL7 Standards page). If one cycle has passed and the ballot has not been published it is "yellow", if two cycles it is "red". </t>
  </si>
  <si>
    <t>Non-advancing</t>
  </si>
  <si>
    <t>Create New Standard, Supplement to a Current Standard, Implementation Guide</t>
  </si>
  <si>
    <t>Clinical Study Functional Profiles UPDATE to harmonize with EU</t>
  </si>
  <si>
    <t>RCRIM Co-Chairs</t>
  </si>
  <si>
    <t>Clinical Oncology Data Standards</t>
  </si>
  <si>
    <t>The artifacts produced by this project will be balloted as part of the FHIR DSTU project (Project Insight ID TBD).</t>
  </si>
  <si>
    <t>Mobile Health Work Group</t>
  </si>
  <si>
    <t>2015 Jan WGM/Ballot</t>
  </si>
  <si>
    <t>Laboratory Order Interface Implementation Guide (LOI IG) DSTU</t>
  </si>
  <si>
    <t>Hans Buitendijk/Ken McCaslin</t>
  </si>
  <si>
    <t>EHR, PHR; Health Care IT; Lab</t>
  </si>
  <si>
    <t>Clinical and Public Health Laboratories, Regulatory Agency, Standards Development Organizations (SDOs), Payors</t>
  </si>
  <si>
    <t>Beau Bannerman</t>
  </si>
  <si>
    <t>Quality Criteria for CDA Implementation Guides</t>
  </si>
  <si>
    <t>Bob Dolin, Austin Kreisler, Calvin Beebe, Brett Marquard (SDWG Co-Chairs)</t>
  </si>
  <si>
    <t>Standards Development Organizations (SDOs), Payors</t>
  </si>
  <si>
    <t>Regulatory Agency, Standards Development Organizations (SDOs), Payors, Other (specify in Misc. Notes below)</t>
  </si>
  <si>
    <t>Quality Reporting Agencies, Regulatory Agency, Standards Development Organizations (SDOs), Payors, Other (specify in Misc. Notes below)</t>
  </si>
  <si>
    <t>Clinical and Public Health Laboratories, Quality Reporting Agencies, Regulatory Agency, Standards Development Organizations (SDOs), Payors, Other (specify in Misc. Notes below)</t>
  </si>
  <si>
    <t>HL7 Product Line Architecture</t>
  </si>
  <si>
    <t>Provide implementation management for rollout of an HL7 Product Line Architecture as described by the HL7 Business Architecture Model in development by the ArB.</t>
  </si>
  <si>
    <t>HL7 Care Coordination Service (CCS)</t>
  </si>
  <si>
    <t>The purpose of this effort is to create a standard and specification for an HL7 SOA Care Coordination Service to support collaboration among a multi-disciplinary care team consisting of members from either the same or different organizations (e.g. primary care clinic, home care, allied health professionals, hospital, skilled nursing facility, etc.) Real time means that changes made by one participant are propagated to all; All stake holders and collaborators in a patient's care can make updates to the Care Plan, update Health Concerns and add supporting detail relevant to the Care Record. The CCS interface will expose a consolidated view to all participants</t>
  </si>
  <si>
    <t>Completion of domain analysis model by Patient Care working group.</t>
  </si>
  <si>
    <t>OMG</t>
  </si>
  <si>
    <t>Clinical and Public Health Laboratories, Immunization Registries, Quality Reporting Agencies, Standards Development Organizations (SDOs), Payors</t>
  </si>
  <si>
    <t>Regulatory Agency, Standards Development Organizations (SDOs), Other (specify in Misc. Notes below)</t>
  </si>
  <si>
    <t>Quality Reporting Agencies, Regulatory Agency, Standards Development Organizations (SDOs), Payors</t>
  </si>
  <si>
    <t>Update Clinical Statement domain and RIM changes as they occur.</t>
  </si>
  <si>
    <t>Ongoing maintenance: Update Clinical Statement with Pharmacy and other domains; update the CS Model to track RIM changes as they occur.</t>
  </si>
  <si>
    <t>Clinical Statement Co-Chairs</t>
  </si>
  <si>
    <t>Clinical and Public Health Laboratories, Immunization Registries, Quality Reporting Agencies, Regulatory Agency, Standards Development Organizations (SDOs), Payors, Other (specify in Misc. Notes below)</t>
  </si>
  <si>
    <t>Pharmaceutical; EHR, PHR; Equipment; Health Care IT; Clinical Decision Support Systems; Lab; HIS; Other (specify in Misc. Notes below)</t>
  </si>
  <si>
    <t>Robert Dunlop; Kensaku Kawamoto</t>
  </si>
  <si>
    <t>Anesthesia Work Group</t>
  </si>
  <si>
    <t>None anticipated</t>
  </si>
  <si>
    <t>EHR, PHR; Equipment; Health Care IT; Clinical Decision Support Systems</t>
  </si>
  <si>
    <t>Standards Development Organizations (SDOs), Other (specify in Misc. Notes below)</t>
  </si>
  <si>
    <t>Clinical and Public Health Laboratories, Quality Reporting Agencies, Regulatory Agency, Standards Development Organizations (SDOs), Payors</t>
  </si>
  <si>
    <t>Virtual Medical Record (vMR) for Clinical Decision Support Domain Analysis Model, Release 2</t>
  </si>
  <si>
    <t>This project builds upon Release 1 of the HL7 vMR DAM, which is a part of HL7 Project # 184 (vMR for CDS).</t>
  </si>
  <si>
    <t>Clinical and Public Health Laboratories, Immunization Registries, Quality Reporting Agencies, Regulatory Agency, Standards Development Organizations (SDOs), Payors</t>
  </si>
  <si>
    <t>Pharmaceutical; EHR, PHR; Equipment; Health Care IT; Clinical Decision Support Systems; Lab; HIS</t>
  </si>
  <si>
    <t>Virtual Medical Record (vMR) for Clinical Decision Support</t>
  </si>
  <si>
    <t>None anticipated.</t>
  </si>
  <si>
    <t>Pharmaceutical; EHR, PHR; Health Care IT; Clinical Decision Support Systems; Lab; HIS</t>
  </si>
  <si>
    <r>
      <t>Pjt Health  (Nbr of Red Cells In Cols C, D, I, K)</t>
    </r>
    <r>
      <rPr>
        <sz val="10"/>
        <rFont val="Arial"/>
        <family val="2"/>
      </rPr>
      <t xml:space="preserve">
Indicates the number of cells that are RED from the following metrics:
- Recirculation
- Unpublished Ballots
- Work Group Missing 3YP Items in Pjt Insight
- % of PI Items with Nxt Milestone  Behind &gt; 120 Days</t>
    </r>
  </si>
  <si>
    <r>
      <t>% of PI Items Behind&gt;120 Days</t>
    </r>
    <r>
      <rPr>
        <sz val="10"/>
        <rFont val="Arial"/>
        <family val="2"/>
      </rPr>
      <t xml:space="preserve">
Indicates the percentage of non-Archived items in Project Insight that are more than 1 trimester past their Next Milestone Date.  Note that this calculation does incorporate On Hold items in Project Insight.</t>
    </r>
  </si>
  <si>
    <r>
      <t>Pjt Insight 'On Hold' Nxt Planned Rvw Date Behind&gt;120 Days</t>
    </r>
    <r>
      <rPr>
        <sz val="10"/>
        <rFont val="Arial"/>
        <family val="2"/>
      </rPr>
      <t xml:space="preserve">
Indicates the number of items in Project Insight with a status of 'On Hold' that are more than 1 trimester past the date that the Work Group was planning on reviewing this project (this date is kept in Project Insight's Next Milestone Date field).</t>
    </r>
  </si>
  <si>
    <r>
      <t xml:space="preserve">Pjt Insight </t>
    </r>
    <r>
      <rPr>
        <b/>
        <u/>
        <sz val="10"/>
        <rFont val="Arial"/>
        <family val="2"/>
      </rPr>
      <t>Open &amp; 3YP</t>
    </r>
    <r>
      <rPr>
        <b/>
        <sz val="10"/>
        <rFont val="Arial"/>
        <family val="2"/>
      </rPr>
      <t xml:space="preserve"> with Nxt Milestone Behind&gt;120 Days</t>
    </r>
  </si>
  <si>
    <t>Clinical and Public Health Laboratories; Medical Imaging Service; Healthcare Institutions (hospitals, long term care, home care, mental health)</t>
  </si>
  <si>
    <t>Emergency Services; Local and State Departments of Health; Healthcare Institutions (hospitals, long term care, home care, mental health)</t>
  </si>
  <si>
    <t>EHR, PHR; Health Care IT; Clinical Decision Support Systems</t>
  </si>
  <si>
    <t>EHR, PHR; Other (specify in Misc. Notes below)</t>
  </si>
  <si>
    <t>EHR, PHR; Health Care IT; Lab; HIS</t>
  </si>
  <si>
    <t>Medical Imaging Service; Healthcare Institutions (hospitals, long term care, home care, mental health)</t>
  </si>
  <si>
    <t>Clinical and Public Health Laboratories; Emergency Services; Local and State Departments of Health; Medical Imaging Service; Healthcare Institutions (hospitals, long term care, home care, mental health); Other (specify in Misc. Notes below)</t>
  </si>
  <si>
    <t>Local and State Departments of Health; Healthcare Institutions (hospitals, long term care, home care, mental health)</t>
  </si>
  <si>
    <t>EHR, PHR; Health Care IT</t>
  </si>
  <si>
    <t>Clinical and Public Health Laboratories; Emergency Services; Local and State Departments of Health; Medical Imaging Service; Healthcare Institutions (hospitals, long term care, home care, mental health)</t>
  </si>
  <si>
    <t>Clinical and Public Health Laboratories; Local and State Departments of Health; Medical Imaging Service; Healthcare Institutions (hospitals, long term care, home care, mental health)</t>
  </si>
  <si>
    <t>Clinical and Public Health Laboratories; Emergency Services; Local and State Departments of Health; Healthcare Institutions (hospitals, long term care, home care, mental health); Other (specify in Misc. Notes below)</t>
  </si>
  <si>
    <t>EHR, PHR; Health Care IT; Other (specify in Misc. Notes below)</t>
  </si>
  <si>
    <t>Pharmaceutical; EHR, PHR</t>
  </si>
  <si>
    <t>Emergency Services; Healthcare Institutions (hospitals, long term care, home care, mental health)</t>
  </si>
  <si>
    <t>EHR, PHR; Clinical Decision Support Systems; Lab; HIS</t>
  </si>
  <si>
    <t>EHR, PHR; HIS; Other (specify in Misc. Notes below)</t>
  </si>
  <si>
    <t>EHR, PHR; Lab</t>
  </si>
  <si>
    <t>Clinical and Public Health Laboratories; Local and State Departments of Health; Healthcare Institutions (hospitals, long term care, home care, mental health)</t>
  </si>
  <si>
    <t>EHR, PHR; Lab; HIS</t>
  </si>
  <si>
    <t>EHR, PHR; Health Care IT; Clinical Decision Support Systems; Lab; HIS</t>
  </si>
  <si>
    <t>Clinical and Public Health Laboratories; Emergency Services; Local and State Departments of Health; Healthcare Institutions (hospitals, long term care, home care, mental health)</t>
  </si>
  <si>
    <t>EHR, PHR; Health Care IT; HIS</t>
  </si>
  <si>
    <t>EHR, PHR; Equipment</t>
  </si>
  <si>
    <t>Pharmaceutical; EHR, PHR; Health Care IT; Clinical Decision Support Systems; HIS</t>
  </si>
  <si>
    <t>Emergency Services; Healthcare Institutions (hospitals, long term care, home care, mental health); Other (specify in Misc. Notes below)</t>
  </si>
  <si>
    <t>Pharmaceutical; Health Care IT</t>
  </si>
  <si>
    <t>Pharmaceutical; EHR, PHR; Health Care IT; Clinical Decision Support Systems</t>
  </si>
  <si>
    <t>- New/Modified HL7 Policy/Procedure/Process -</t>
  </si>
  <si>
    <t>FHIR DSTU Ballot</t>
  </si>
  <si>
    <t>FHIR Program</t>
  </si>
  <si>
    <t>FHIR Program three-year planning item for TSC</t>
  </si>
  <si>
    <t>FHIR Governance Task Force</t>
  </si>
  <si>
    <t>This project is not dependant on activities in the umbrella project (Project Insight #272). Results from this project feed into the broader scope project.</t>
  </si>
  <si>
    <t>Health Care IT; Lab</t>
  </si>
  <si>
    <t>Clinical and Public Health Laboratories; Healthcare Institutions (hospitals, long term care, home care, mental health)</t>
  </si>
  <si>
    <t>Healthcare Institutions (hospitals, long term care, home care, mental health); Other (specify in Misc. Notes below)</t>
  </si>
  <si>
    <t>EHR, PHR; Health Care IT; Clinical Decision Support Systems; HIS</t>
  </si>
  <si>
    <t>Zabrina Gonzaga, Brett Marquard</t>
  </si>
  <si>
    <t>An electronic representation of the CARE instrument will support transitions of care within the Long Term Care (LTC) community.</t>
  </si>
  <si>
    <t>SDWG wiki and web pages.</t>
  </si>
  <si>
    <t>QRDA Draft Standard for Trial Use, Release 3</t>
  </si>
  <si>
    <t>Brett Marquard, Sarah Gaunt</t>
  </si>
  <si>
    <t>Margaret Dittloff, Elaine Ayres</t>
  </si>
  <si>
    <t>This project will be a joint project between HL7 and the Academy of Nutrition and Dietetics (formerly the American Dietetic Association) and other interested international dietetics organizations.</t>
  </si>
  <si>
    <t>CMET Clean Up Work</t>
  </si>
  <si>
    <t>Placeholder Project for Andy Stechishin and Dave Hamill to clean up CMETs</t>
  </si>
  <si>
    <t>Andy Stechishin, Dave Hamill</t>
  </si>
  <si>
    <t>V3 Nutrition Order Clinical Messages</t>
  </si>
  <si>
    <t>2014 May WGM/Ballot</t>
  </si>
  <si>
    <t>Andy Stechishin , Mark Shafarman, Kai Heitmann</t>
  </si>
  <si>
    <t>MDHT, TriFolia Workbench, Nictiz Perinatology Project (NL), ELGA Infrastructure Project (AT)</t>
  </si>
  <si>
    <t>2012 Jan WGM Totals</t>
  </si>
  <si>
    <t>2012 May WGM Totals</t>
  </si>
  <si>
    <t>Shared Messages R4</t>
  </si>
  <si>
    <t>Generate content for Shared Messages R4</t>
  </si>
  <si>
    <t>Deliver a ballotable Shared Messages R4 - dependent on SAIF</t>
  </si>
  <si>
    <t>Unknown at this time - still in planning</t>
  </si>
  <si>
    <t>HL7 Version 2.6 Implementation Guide for the Messaging of Early Hearing Detection and Intervention (EHDI), Release 1 DSTU</t>
  </si>
  <si>
    <t>Lura Daussat</t>
  </si>
  <si>
    <t>New/Modified HL7 Policy/Procedure/Process</t>
  </si>
  <si>
    <t>2014 Sept WGM/Ballot</t>
  </si>
  <si>
    <t>Pharmacy WG is collaborating with IHE Pharmacy to determine the use cases which will be used to define the medication profile and how it can be obtained. The final result should be acceptable to both groups as a basis for further developments.</t>
  </si>
  <si>
    <t>Clinical and Public Health Laboratories, Immunization Registries, Standards Development Organizations (SDOs)</t>
  </si>
  <si>
    <t>HL7 Version 2.6 Implementation Guide for the Messaging of Newborn Screening using pulse oximetry devices for Critical Congenital Heart Defects (CCHD), Release 1 DSTU</t>
  </si>
  <si>
    <t>Patient Medication Profile</t>
  </si>
  <si>
    <t>HL7 Templates ITS Pilot</t>
  </si>
  <si>
    <t>2011 Sept WGM Totals</t>
  </si>
  <si>
    <r>
      <t xml:space="preserve">Use the Data </t>
    </r>
    <r>
      <rPr>
        <b/>
        <sz val="10"/>
        <rFont val="Arial"/>
        <family val="2"/>
      </rPr>
      <t>Sort Arrows</t>
    </r>
    <r>
      <rPr>
        <sz val="10"/>
        <rFont val="Arial"/>
        <family val="2"/>
      </rPr>
      <t xml:space="preserve"> to list your Work Group's infractions. </t>
    </r>
  </si>
  <si>
    <t>Patty Garvey</t>
  </si>
  <si>
    <t>Centers for Disease Control and Prevention/National Center for Health Statistics formed a Vital Records Technical Team consisting of vital records stakeholders from several U.S. states Department of Health, the National Association for Public Health Statistics and Information Systems (NAPHSIS), the CDC/NCHS and other vital records stakeholders. No formal MOUs.</t>
  </si>
  <si>
    <t>ITS Co-Chairs</t>
  </si>
  <si>
    <t>Frank Oemig</t>
  </si>
  <si>
    <t>V2 Messages-Infrastructure</t>
  </si>
  <si>
    <t>FHIR</t>
  </si>
  <si>
    <t>Cardiology Domain Analysis Model Release 3</t>
  </si>
  <si>
    <t>HL7 Version 2.5.1 Implementation Guide: Vital Records Birth and Fetal Death Reporting, Release 1 (US Realm)</t>
  </si>
  <si>
    <t>Regulated Product Submission Release 2 Draft 2 (RPS R2D2)</t>
  </si>
  <si>
    <t>Clinical and Public Health Laboratories, Immunization Registries, Quality Reporting Agencies, Regulatory Agency, Standards Development Organizations (SDOs)</t>
  </si>
  <si>
    <t>UC02</t>
  </si>
  <si>
    <t>UC03</t>
  </si>
  <si>
    <t>UC04</t>
  </si>
  <si>
    <t>UC06</t>
  </si>
  <si>
    <t>UC07</t>
  </si>
  <si>
    <t>UC08</t>
  </si>
  <si>
    <t>UC09</t>
  </si>
  <si>
    <t>UC10</t>
  </si>
  <si>
    <t>UC11</t>
  </si>
  <si>
    <t>UC12</t>
  </si>
  <si>
    <t>UC13</t>
  </si>
  <si>
    <t>UC14</t>
  </si>
  <si>
    <t>UC15</t>
  </si>
  <si>
    <t>UC16</t>
  </si>
  <si>
    <t>UC17</t>
  </si>
  <si>
    <t>UC18</t>
  </si>
  <si>
    <t>UC19</t>
  </si>
  <si>
    <t>UC20</t>
  </si>
  <si>
    <t>UC21</t>
  </si>
  <si>
    <t>UC22</t>
  </si>
  <si>
    <t>UC23</t>
  </si>
  <si>
    <t>UC24</t>
  </si>
  <si>
    <t>Unpublished Ballot</t>
  </si>
  <si>
    <t>RC03</t>
  </si>
  <si>
    <t>RC05</t>
  </si>
  <si>
    <t>RC06</t>
  </si>
  <si>
    <t>RC07</t>
  </si>
  <si>
    <t>RC08</t>
  </si>
  <si>
    <t>RC09</t>
  </si>
  <si>
    <t>RC11</t>
  </si>
  <si>
    <t>RC12</t>
  </si>
  <si>
    <t>RC13</t>
  </si>
  <si>
    <t>RC14</t>
  </si>
  <si>
    <t>RC15</t>
  </si>
  <si>
    <t>RC16</t>
  </si>
  <si>
    <t>RC17</t>
  </si>
  <si>
    <t>RC18</t>
  </si>
  <si>
    <t>Unpublished CMETs</t>
  </si>
  <si>
    <t>2011 May WGM Totals</t>
  </si>
  <si>
    <t>Gerald Beuchelt</t>
  </si>
  <si>
    <t>Quality Reporting Agencies, Regulatory Agency</t>
  </si>
  <si>
    <t>Recirculation</t>
  </si>
  <si>
    <t>N</t>
  </si>
  <si>
    <t>UB23</t>
  </si>
  <si>
    <t>UB22</t>
  </si>
  <si>
    <t>UB19</t>
  </si>
  <si>
    <t>UB17</t>
  </si>
  <si>
    <t>UB13</t>
  </si>
  <si>
    <t>UB08</t>
  </si>
  <si>
    <t>UB05</t>
  </si>
  <si>
    <t>UB04</t>
  </si>
  <si>
    <t>UB03</t>
  </si>
  <si>
    <t>UB02</t>
  </si>
  <si>
    <t>Melva Peters</t>
  </si>
  <si>
    <t>Dana Pinchotti</t>
  </si>
  <si>
    <t>Availability of resources</t>
  </si>
  <si>
    <t>On Hold</t>
  </si>
  <si>
    <t>Revise Current Standard, Implementation Guide</t>
  </si>
  <si>
    <t>Report Card</t>
  </si>
  <si>
    <t>Summary Report</t>
  </si>
  <si>
    <t>Green Items:  No action needed</t>
  </si>
  <si>
    <t>Refer to Notes/Action Items cell for more information on what action needs to be taken.</t>
  </si>
  <si>
    <t>EHR, PHR</t>
  </si>
  <si>
    <t>Electronic Nutrition Care Process Record System (ENCPRS) Functional Profile.</t>
  </si>
  <si>
    <t>Annual Updates to the Project Scope Statement Template and Project Approval Process</t>
  </si>
  <si>
    <t>Dave Hamill, Project Services Work Group Cochairs</t>
  </si>
  <si>
    <t>Ken McCaslin</t>
  </si>
  <si>
    <t>V3 Documents-Knowledge</t>
  </si>
  <si>
    <t>- Other -</t>
  </si>
  <si>
    <t>TBD</t>
  </si>
  <si>
    <t>- Non Product Project -</t>
  </si>
  <si>
    <t>Revise Current Standard</t>
  </si>
  <si>
    <t>No Selection</t>
  </si>
  <si>
    <t>Don't Know</t>
  </si>
  <si>
    <t>Total</t>
  </si>
  <si>
    <t>=0</t>
  </si>
  <si>
    <t>&gt;0</t>
  </si>
  <si>
    <t>TSC delegated work (Tracker 1107)</t>
  </si>
  <si>
    <t>Local and State Departments of Health</t>
  </si>
  <si>
    <t>Supplement to a Current Standard</t>
  </si>
  <si>
    <t>Create New Standard</t>
  </si>
  <si>
    <t>Regulatory Agency, Standards Development Organizations (SDOs)</t>
  </si>
  <si>
    <t>- New Product Definition -</t>
  </si>
  <si>
    <t>CDA Implementation Guide for Genetic Testing Reports</t>
  </si>
  <si>
    <t>Create New Standard, Supplement to a Current Standard</t>
  </si>
  <si>
    <t>Implementation Guide for CDA Release 2: Progress Note</t>
  </si>
  <si>
    <t>Liora Alschuler</t>
  </si>
  <si>
    <t>No CDA guidance is currently available for sending a Progress Note.</t>
  </si>
  <si>
    <t>Backwards Compatibility</t>
  </si>
  <si>
    <t>Stakeholders</t>
  </si>
  <si>
    <t>Vendors</t>
  </si>
  <si>
    <t>Providers</t>
  </si>
  <si>
    <t>Informative - Reconcile</t>
  </si>
  <si>
    <t>Normative - Reconcile</t>
  </si>
  <si>
    <t>Normative - Notify</t>
  </si>
  <si>
    <t>Architectural Review Work Group</t>
  </si>
  <si>
    <t>Arden Syntax Work Group</t>
  </si>
  <si>
    <t>Attachments Work Group</t>
  </si>
  <si>
    <t>Board of Directors Work Group</t>
  </si>
  <si>
    <t>Clinical Decision Support Work Group</t>
  </si>
  <si>
    <t>Clinical Genomics Work Group</t>
  </si>
  <si>
    <t>Clinical Interoperability Council Work Group</t>
  </si>
  <si>
    <t>Clinical Statement Work Group</t>
  </si>
  <si>
    <t>Education Work Group</t>
  </si>
  <si>
    <t>Emergency Care Work Group</t>
  </si>
  <si>
    <t>Financial Management Work Group</t>
  </si>
  <si>
    <t>Health Care Devices Work Group</t>
  </si>
  <si>
    <t>Imaging Integration Work Group</t>
  </si>
  <si>
    <t>Implementable Technology Specifications Work Group</t>
  </si>
  <si>
    <t>Infrastructure and Messaging Work Group</t>
  </si>
  <si>
    <t>Orders and Observations Work Group</t>
  </si>
  <si>
    <t>Patient Administration Work Group</t>
  </si>
  <si>
    <t>Patient Care Work Group</t>
  </si>
  <si>
    <t>Pharmacy Work Group</t>
  </si>
  <si>
    <t>Process Improvement Work Group</t>
  </si>
  <si>
    <t>Project Services Work Group</t>
  </si>
  <si>
    <t>Publishing Work Group</t>
  </si>
  <si>
    <t>Security Work Group</t>
  </si>
  <si>
    <t>Structured Documents Work Group</t>
  </si>
  <si>
    <t>Technical Steering Committee</t>
  </si>
  <si>
    <t>Templates Work Group</t>
  </si>
  <si>
    <t>Lynn Laakso</t>
  </si>
  <si>
    <t>David Hamill</t>
  </si>
  <si>
    <t>Description</t>
  </si>
  <si>
    <t>Pjt ID</t>
  </si>
  <si>
    <t>Infraction</t>
  </si>
  <si>
    <t>Pjt  ID</t>
  </si>
  <si>
    <t>Y</t>
  </si>
  <si>
    <t>V3 Documents-Administrative (e.g. SPL)</t>
  </si>
  <si>
    <t>American Dietetic Association (ADA, International Confederation of Dietetic Associations (ICDA), International Health Terminology Standards Development Organization (IHTSDO), Systemized Nomenclature of Medicine-Clinical Terms (SNOMED-CT, Logical Observation Identifiers Names and Codes (LOINC) and Unified Medical Language System (UMLS).</t>
  </si>
  <si>
    <t>NMD096</t>
  </si>
  <si>
    <t>NMD097</t>
  </si>
  <si>
    <t>NMD098</t>
  </si>
  <si>
    <t>NMD099</t>
  </si>
  <si>
    <t>Clinical Trial Registration and Reporting R2 (CTR&amp;R-R2)</t>
  </si>
  <si>
    <t>NMD100</t>
  </si>
  <si>
    <t>NMD101</t>
  </si>
  <si>
    <t>NMD102</t>
  </si>
  <si>
    <t>NMD103</t>
  </si>
  <si>
    <t>NMD104</t>
  </si>
  <si>
    <t>NMD105</t>
  </si>
  <si>
    <t>NMD106</t>
  </si>
  <si>
    <t>NMD107</t>
  </si>
  <si>
    <t>NMD108</t>
  </si>
  <si>
    <t>NMD109</t>
  </si>
  <si>
    <t>NMD110</t>
  </si>
  <si>
    <t>V3 Messages-Administrative</t>
  </si>
  <si>
    <t>V3 Services-Web Services (OMG)</t>
  </si>
  <si>
    <t>Notes</t>
  </si>
  <si>
    <t>Vocabulary Work Group</t>
  </si>
  <si>
    <t>Services Oriented Architecture Work Group</t>
  </si>
  <si>
    <t>Modeling and Methodology Work Group</t>
  </si>
  <si>
    <t>Electronic Health Records Work Group</t>
  </si>
  <si>
    <t>Pkg.</t>
  </si>
  <si>
    <t>Name</t>
  </si>
  <si>
    <t>Lvl.</t>
  </si>
  <si>
    <t>Neg.</t>
  </si>
  <si>
    <t>Q.</t>
  </si>
  <si>
    <t>A.</t>
  </si>
  <si>
    <t>D1</t>
  </si>
  <si>
    <t>Specimen CMET Second Release</t>
  </si>
  <si>
    <t>Number</t>
  </si>
  <si>
    <t>Sponsor(s)</t>
  </si>
  <si>
    <t>Co-Sponsor(s)</t>
  </si>
  <si>
    <t>Project Facilitator</t>
  </si>
  <si>
    <t>Status</t>
  </si>
  <si>
    <t>SD Approval Date</t>
  </si>
  <si>
    <t>TSC Approval Date</t>
  </si>
  <si>
    <t>Type</t>
  </si>
  <si>
    <t>Objectives/Deliverables</t>
  </si>
  <si>
    <t>Next Milestone Date</t>
  </si>
  <si>
    <t>Project End Date</t>
  </si>
  <si>
    <t>Project Intent</t>
  </si>
  <si>
    <t>Project Need</t>
  </si>
  <si>
    <t>Dependancies</t>
  </si>
  <si>
    <t>V3 Messages-Infrastructure</t>
  </si>
  <si>
    <t>Health Care IT</t>
  </si>
  <si>
    <t>Annual Maintainance of Project Life Cycle and GOM Updates</t>
  </si>
  <si>
    <t>Publishing WG co-chairs</t>
  </si>
  <si>
    <t>Develop and publish Principles &amp; guidelines to specify the syntax for vocabulary binding in implementation guides</t>
  </si>
  <si>
    <t>NHS LRA project -Nicholas Oughtbridge</t>
  </si>
  <si>
    <t>Anthony Julian</t>
  </si>
  <si>
    <t>NMD258</t>
  </si>
  <si>
    <t>NMD259</t>
  </si>
  <si>
    <t>NMD260</t>
  </si>
  <si>
    <t>NMD261</t>
  </si>
  <si>
    <t>NMD262</t>
  </si>
  <si>
    <t>NMD263</t>
  </si>
  <si>
    <t>NMD264</t>
  </si>
  <si>
    <t>NMD265</t>
  </si>
  <si>
    <t>NMD266</t>
  </si>
  <si>
    <t>NMD267</t>
  </si>
  <si>
    <t>NMD268</t>
  </si>
  <si>
    <t>NMD269</t>
  </si>
  <si>
    <t>2014 Jan WGM/Ballot</t>
  </si>
  <si>
    <t>Ioana Singureanu</t>
  </si>
  <si>
    <t>Anita Walden</t>
  </si>
  <si>
    <t>V3 Documents-Clinical (e.g. CDA)</t>
  </si>
  <si>
    <t>Vendor Contract</t>
  </si>
  <si>
    <t>N/A (Project not directly related to an HL7 Standard)</t>
  </si>
  <si>
    <t>HL7 Child Health Neonatology Profile for EHR Systems, v 1.0</t>
  </si>
  <si>
    <t>Joy Kuhl, Andy Spooner</t>
  </si>
  <si>
    <t>Regulatory Agency</t>
  </si>
  <si>
    <t>Pharmaceutical</t>
  </si>
  <si>
    <t>Yes</t>
  </si>
  <si>
    <t>Healthcare Institutions (hospitals, long term care, home care, mental health)</t>
  </si>
  <si>
    <t>Implementation Guide</t>
  </si>
  <si>
    <t>TSC Work Group Visbility Maintenance</t>
  </si>
  <si>
    <t>combined 3-year planning project # 645 with this project</t>
  </si>
  <si>
    <t>three-year planning project for TSC, replaces #570 (2009 TSC Work Group Visibility project) and #645 (TSC Communications Plan)</t>
  </si>
  <si>
    <t>Dr. William Goossen:</t>
  </si>
  <si>
    <t>HL7/IHE Health Story Implementation Guide Consolidation</t>
  </si>
  <si>
    <t>Michelle Williamson</t>
  </si>
  <si>
    <t>Work Group CoChairs</t>
  </si>
  <si>
    <t>Dave Hamill, Freida Hall</t>
  </si>
  <si>
    <t>Respond to needs of the Working Group as requested by the TSC (ongoing)</t>
  </si>
  <si>
    <t>Amnon Shabo</t>
  </si>
  <si>
    <t>As a CDA IG it obviously depends on CDA. The final IG should be based on CDA R3 and as such is dependent on the finalization of CDA R3. The IG also relies on HL7 Clinical Genomics specs (for design patterns) and instances (for referencing).</t>
  </si>
  <si>
    <t>Structured Docs, Orders and Observation</t>
  </si>
  <si>
    <t>Realm Specific - Enter "U.S." or name of HL7 Affiliate below</t>
  </si>
  <si>
    <t>Develop Implementation Guide (IG) for the use of HL7 messaging within Anaesthesiology</t>
  </si>
  <si>
    <t>Notes/Action to be Taken</t>
  </si>
  <si>
    <t>Ref. ID</t>
  </si>
  <si>
    <t>NMD010</t>
  </si>
  <si>
    <t>NMD011</t>
  </si>
  <si>
    <t>NMD012</t>
  </si>
  <si>
    <t>NMD013</t>
  </si>
  <si>
    <t>NMD014</t>
  </si>
  <si>
    <t>NMD015</t>
  </si>
  <si>
    <t>NMD016</t>
  </si>
  <si>
    <t>NMD017</t>
  </si>
  <si>
    <t>NMD018</t>
  </si>
  <si>
    <t>NMD019</t>
  </si>
  <si>
    <t>NMD002</t>
  </si>
  <si>
    <t>NMD020</t>
  </si>
  <si>
    <t>NMD021</t>
  </si>
  <si>
    <t>NMD022</t>
  </si>
  <si>
    <t>NMD023</t>
  </si>
  <si>
    <t>NMD024</t>
  </si>
  <si>
    <t>NMD025</t>
  </si>
  <si>
    <t>NMD026</t>
  </si>
  <si>
    <t>NMD027</t>
  </si>
  <si>
    <t>NMD028</t>
  </si>
  <si>
    <t>NMD029</t>
  </si>
  <si>
    <t>NMD003</t>
  </si>
  <si>
    <t>NMD030</t>
  </si>
  <si>
    <t>NMD031</t>
  </si>
  <si>
    <t>NMD032</t>
  </si>
  <si>
    <t>NMD033</t>
  </si>
  <si>
    <t>NMD034</t>
  </si>
  <si>
    <t>NMD035</t>
  </si>
  <si>
    <t>NMD037</t>
  </si>
  <si>
    <t>NMD038</t>
  </si>
  <si>
    <t>Ballot Cycle Info.</t>
  </si>
  <si>
    <t>Misc. Notes</t>
  </si>
  <si>
    <t>Project Document Repository</t>
  </si>
  <si>
    <t>NMD481</t>
  </si>
  <si>
    <t>NMD482</t>
  </si>
  <si>
    <t>NMD483</t>
  </si>
  <si>
    <t>NMD484</t>
  </si>
  <si>
    <t>NMD485</t>
  </si>
  <si>
    <t>NMD486</t>
  </si>
  <si>
    <t>NMD487</t>
  </si>
  <si>
    <t>NMD488</t>
  </si>
  <si>
    <t>NMD489</t>
  </si>
  <si>
    <t>NMD490</t>
  </si>
  <si>
    <t>Kensaku Kawamoto, MD, PhD</t>
  </si>
  <si>
    <t>Realm</t>
  </si>
  <si>
    <t>HL7 Affiliate</t>
  </si>
  <si>
    <t>Start Date</t>
  </si>
  <si>
    <t>Next Milestone MM/DD/YYYY</t>
  </si>
  <si>
    <t>Clinical Genomics WG Cochairs</t>
  </si>
  <si>
    <t>Connection with Decision Support</t>
  </si>
  <si>
    <t>Definition of Decision Support Service</t>
  </si>
  <si>
    <t>Joint with Decision Support group Ken K. - CG responsible for CMET and extensions plus a output WSDL</t>
  </si>
  <si>
    <t>NMD273</t>
  </si>
  <si>
    <t>NMD274</t>
  </si>
  <si>
    <t>NMD275</t>
  </si>
  <si>
    <t>NMD276</t>
  </si>
  <si>
    <t>NMD277</t>
  </si>
  <si>
    <t>NMD278</t>
  </si>
  <si>
    <t>NMD279</t>
  </si>
  <si>
    <t>NMD280</t>
  </si>
  <si>
    <t>NMD281</t>
  </si>
  <si>
    <t>NMD282</t>
  </si>
  <si>
    <t>NMD283</t>
  </si>
  <si>
    <t>NMD284</t>
  </si>
  <si>
    <t>NMD285</t>
  </si>
  <si>
    <t>NMD286</t>
  </si>
  <si>
    <t>NMD287</t>
  </si>
  <si>
    <t>NMD288</t>
  </si>
  <si>
    <t>NMD289</t>
  </si>
  <si>
    <t>NMD290</t>
  </si>
  <si>
    <t>NMD291</t>
  </si>
  <si>
    <t>NMD292</t>
  </si>
  <si>
    <t>NMD293</t>
  </si>
  <si>
    <t>NMD294</t>
  </si>
  <si>
    <t>NMD295</t>
  </si>
  <si>
    <t>NMD296</t>
  </si>
  <si>
    <t>NMD297</t>
  </si>
  <si>
    <t>NMD298</t>
  </si>
  <si>
    <t>NMD299</t>
  </si>
  <si>
    <t>NMD300</t>
  </si>
  <si>
    <t>NMD301</t>
  </si>
  <si>
    <t>NMD302</t>
  </si>
  <si>
    <t>NMD303</t>
  </si>
  <si>
    <t>NMD304</t>
  </si>
  <si>
    <t>NMD305</t>
  </si>
  <si>
    <t>NMD306</t>
  </si>
  <si>
    <t>NMD307</t>
  </si>
  <si>
    <t>NMD308</t>
  </si>
  <si>
    <t>NMD309</t>
  </si>
  <si>
    <t>NMD310</t>
  </si>
  <si>
    <t>NMD311</t>
  </si>
  <si>
    <t>NMD312</t>
  </si>
  <si>
    <t>NMD313</t>
  </si>
  <si>
    <t>NMD314</t>
  </si>
  <si>
    <t>NMD315</t>
  </si>
  <si>
    <t>NMD316</t>
  </si>
  <si>
    <t>NMD317</t>
  </si>
  <si>
    <t>NMD318</t>
  </si>
  <si>
    <t>NMD319</t>
  </si>
  <si>
    <t>NMD320</t>
  </si>
  <si>
    <t>NMD321</t>
  </si>
  <si>
    <t>NMD322</t>
  </si>
  <si>
    <t>NMD323</t>
  </si>
  <si>
    <t>NMD324</t>
  </si>
  <si>
    <t>NMD325</t>
  </si>
  <si>
    <t>NMD326</t>
  </si>
  <si>
    <t>NMD327</t>
  </si>
  <si>
    <t>NMD328</t>
  </si>
  <si>
    <t>NMD329</t>
  </si>
  <si>
    <t>NMD330</t>
  </si>
  <si>
    <t>NMD331</t>
  </si>
  <si>
    <t>NMD332</t>
  </si>
  <si>
    <t>NMD333</t>
  </si>
  <si>
    <t>NMD334</t>
  </si>
  <si>
    <t>NMD335</t>
  </si>
  <si>
    <t>NMD336</t>
  </si>
  <si>
    <t>NMD337</t>
  </si>
  <si>
    <t>NMD338</t>
  </si>
  <si>
    <t>NMD339</t>
  </si>
  <si>
    <t>NMD340</t>
  </si>
  <si>
    <t>NMD341</t>
  </si>
  <si>
    <t>NMD342</t>
  </si>
  <si>
    <t>NMD343</t>
  </si>
  <si>
    <t>NMD344</t>
  </si>
  <si>
    <t>NMD345</t>
  </si>
  <si>
    <t>NMD346</t>
  </si>
  <si>
    <t>NMD347</t>
  </si>
  <si>
    <t>NMD348</t>
  </si>
  <si>
    <t>NMD349</t>
  </si>
  <si>
    <t>NMD350</t>
  </si>
  <si>
    <t>NMD351</t>
  </si>
  <si>
    <t>NMD352</t>
  </si>
  <si>
    <t>NMD353</t>
  </si>
  <si>
    <t>NMD354</t>
  </si>
  <si>
    <t>NMD355</t>
  </si>
  <si>
    <t>NMD356</t>
  </si>
  <si>
    <t>NMD357</t>
  </si>
  <si>
    <t>NMD358</t>
  </si>
  <si>
    <t>NMD359</t>
  </si>
  <si>
    <t>NMD360</t>
  </si>
  <si>
    <t>NMD361</t>
  </si>
  <si>
    <t>NMD362</t>
  </si>
  <si>
    <t>NMD363</t>
  </si>
  <si>
    <t>NMD364</t>
  </si>
  <si>
    <t>NMD365</t>
  </si>
  <si>
    <t>NMD366</t>
  </si>
  <si>
    <t>NMD367</t>
  </si>
  <si>
    <t>NMD368</t>
  </si>
  <si>
    <t>NMD369</t>
  </si>
  <si>
    <t>NMD370</t>
  </si>
  <si>
    <t>NMD371</t>
  </si>
  <si>
    <t>NMD372</t>
  </si>
  <si>
    <t>No</t>
  </si>
  <si>
    <t>Electronic Health Record</t>
  </si>
  <si>
    <t>Standards Development Organizations (SDOs)</t>
  </si>
  <si>
    <t>Clinical Decision Support Systems</t>
  </si>
  <si>
    <t>Update EHR Child Health Functional Profile for Release 2</t>
  </si>
  <si>
    <t>update to the HL7 Child Health Functional Profile for EHR Systems following an update to the EHR Functional Model</t>
  </si>
  <si>
    <t>Child Health WG co-chairs</t>
  </si>
  <si>
    <t>3-Year Plan Item</t>
  </si>
  <si>
    <t>EHR-S FM R2 (551)</t>
  </si>
  <si>
    <t>NMD270</t>
  </si>
  <si>
    <t>NMD271</t>
  </si>
  <si>
    <t>NMD272</t>
  </si>
  <si>
    <t>Emergency Care DAM Version 2</t>
  </si>
  <si>
    <t>EC WG Cochairs</t>
  </si>
  <si>
    <t>NMD450</t>
  </si>
  <si>
    <t>NMD451</t>
  </si>
  <si>
    <t>NMD452</t>
  </si>
  <si>
    <t>NMD453</t>
  </si>
  <si>
    <t>NMD454</t>
  </si>
  <si>
    <t>NMD455</t>
  </si>
  <si>
    <t>NMD456</t>
  </si>
  <si>
    <t>NMD457</t>
  </si>
  <si>
    <t>NMD458</t>
  </si>
  <si>
    <t>NMD459</t>
  </si>
  <si>
    <t>NMD460</t>
  </si>
  <si>
    <t>NMD461</t>
  </si>
  <si>
    <t>NMD462</t>
  </si>
  <si>
    <t>NMD463</t>
  </si>
  <si>
    <t>NMD464</t>
  </si>
  <si>
    <t>NMD465</t>
  </si>
  <si>
    <t>NMD466</t>
  </si>
  <si>
    <t>NMD467</t>
  </si>
  <si>
    <t>NMD468</t>
  </si>
  <si>
    <t>NMD469</t>
  </si>
  <si>
    <t>NMD470</t>
  </si>
  <si>
    <t>NMD471</t>
  </si>
  <si>
    <t>NMD472</t>
  </si>
  <si>
    <t>NMD473</t>
  </si>
  <si>
    <t>NMD474</t>
  </si>
  <si>
    <t>NMD475</t>
  </si>
  <si>
    <t>NMD476</t>
  </si>
  <si>
    <t>NMD477</t>
  </si>
  <si>
    <t>NMD478</t>
  </si>
  <si>
    <t>NMD479</t>
  </si>
  <si>
    <t>NMD480</t>
  </si>
  <si>
    <t>Grahame Grieve</t>
  </si>
  <si>
    <t>NMD191</t>
  </si>
  <si>
    <t>NMD192</t>
  </si>
  <si>
    <t>NMD193</t>
  </si>
  <si>
    <t>NMD194</t>
  </si>
  <si>
    <t>NMD195</t>
  </si>
  <si>
    <t>NMD196</t>
  </si>
  <si>
    <t>NMD197</t>
  </si>
  <si>
    <t>NMD198</t>
  </si>
  <si>
    <t>NMD199</t>
  </si>
  <si>
    <t>NMD200</t>
  </si>
  <si>
    <t>NMD201</t>
  </si>
  <si>
    <t>NMD202</t>
  </si>
  <si>
    <t>NMD203</t>
  </si>
  <si>
    <t>NMD204</t>
  </si>
  <si>
    <t>NMD205</t>
  </si>
  <si>
    <t>NMD206</t>
  </si>
  <si>
    <t>NMD207</t>
  </si>
  <si>
    <t>NMD208</t>
  </si>
  <si>
    <t>NMD209</t>
  </si>
  <si>
    <t>NMD210</t>
  </si>
  <si>
    <t>NMD211</t>
  </si>
  <si>
    <t>NMD212</t>
  </si>
  <si>
    <t>NMD213</t>
  </si>
  <si>
    <t>NMD214</t>
  </si>
  <si>
    <t>NMD215</t>
  </si>
  <si>
    <t>NMD216</t>
  </si>
  <si>
    <t>NMD217</t>
  </si>
  <si>
    <t>NMD218</t>
  </si>
  <si>
    <t>NMD219</t>
  </si>
  <si>
    <t>NMD220</t>
  </si>
  <si>
    <t>NMD221</t>
  </si>
  <si>
    <t>NMD222</t>
  </si>
  <si>
    <t>NMD223</t>
  </si>
  <si>
    <t>NMD224</t>
  </si>
  <si>
    <t>NMD225</t>
  </si>
  <si>
    <t>NMD226</t>
  </si>
  <si>
    <t>NMD227</t>
  </si>
  <si>
    <t>NMD228</t>
  </si>
  <si>
    <t>NMD229</t>
  </si>
  <si>
    <t>NMD230</t>
  </si>
  <si>
    <t>NMD231</t>
  </si>
  <si>
    <t>NMD232</t>
  </si>
  <si>
    <t>NMD233</t>
  </si>
  <si>
    <t>NMD234</t>
  </si>
  <si>
    <t>NMD235</t>
  </si>
  <si>
    <t>NMD236</t>
  </si>
  <si>
    <t>NMD237</t>
  </si>
  <si>
    <t>NMD238</t>
  </si>
  <si>
    <t>NMD239</t>
  </si>
  <si>
    <t>NMD240</t>
  </si>
  <si>
    <t>NMD241</t>
  </si>
  <si>
    <t>NMD242</t>
  </si>
  <si>
    <t>NMD243</t>
  </si>
  <si>
    <t>NMD244</t>
  </si>
  <si>
    <t>NMD245</t>
  </si>
  <si>
    <t>NMD246</t>
  </si>
  <si>
    <t>NMD247</t>
  </si>
  <si>
    <t>NMD248</t>
  </si>
  <si>
    <t>NMD249</t>
  </si>
  <si>
    <t>NMD250</t>
  </si>
  <si>
    <t>NMD251</t>
  </si>
  <si>
    <t>NMD252</t>
  </si>
  <si>
    <t>NMD253</t>
  </si>
  <si>
    <t>NMD254</t>
  </si>
  <si>
    <t>NMD255</t>
  </si>
  <si>
    <t>NMD256</t>
  </si>
  <si>
    <t>NMD257</t>
  </si>
  <si>
    <t>Health Story</t>
  </si>
  <si>
    <t>Implementation Guide for CDA Release 2: Procedure Note</t>
  </si>
  <si>
    <t>Liora Alschuler; Tom Carr</t>
  </si>
  <si>
    <t>Implementation Guide for CDA Release 2 - Level 3, Neonatal Care Report</t>
  </si>
  <si>
    <t>Liora Alschuler; Bob Dolin:</t>
  </si>
  <si>
    <t>CDA Implementation Guide for Patient Assessments</t>
  </si>
  <si>
    <t>Domain Analysis Model (DAM)</t>
  </si>
  <si>
    <t>Clinical and Public Health Laboratories, Regulatory Agency, Standards Development Organizations (SDOs)</t>
  </si>
  <si>
    <t>Martin Hurrell:</t>
  </si>
  <si>
    <t>Gunther Schadow</t>
  </si>
  <si>
    <t>EDIS - Emergency Department Information System Functional Profile Version 2.0</t>
  </si>
  <si>
    <t>Steering Division</t>
  </si>
  <si>
    <t>None</t>
  </si>
  <si>
    <t>Arden Syntax</t>
  </si>
  <si>
    <t>NMD446</t>
  </si>
  <si>
    <t>NMD447</t>
  </si>
  <si>
    <t>NMD448</t>
  </si>
  <si>
    <t>NMD449</t>
  </si>
  <si>
    <t>Austin Kreisler</t>
  </si>
  <si>
    <t>Ready for Normative Edition Publication</t>
  </si>
  <si>
    <t>NMD375</t>
  </si>
  <si>
    <t>NMD376</t>
  </si>
  <si>
    <t>NMD377</t>
  </si>
  <si>
    <t>NMD378</t>
  </si>
  <si>
    <t>NMD379</t>
  </si>
  <si>
    <t>NMD380</t>
  </si>
  <si>
    <t>NMD381</t>
  </si>
  <si>
    <t>NMD382</t>
  </si>
  <si>
    <t>NMD383</t>
  </si>
  <si>
    <t>NMD384</t>
  </si>
  <si>
    <t>NMD385</t>
  </si>
  <si>
    <t>NMD386</t>
  </si>
  <si>
    <t>NMD387</t>
  </si>
  <si>
    <t>NMD388</t>
  </si>
  <si>
    <t>NMD389</t>
  </si>
  <si>
    <t>NMD390</t>
  </si>
  <si>
    <t>NMD391</t>
  </si>
  <si>
    <t>NMD392</t>
  </si>
  <si>
    <t>NMD393</t>
  </si>
  <si>
    <t>NMD394</t>
  </si>
  <si>
    <t>NMD395</t>
  </si>
  <si>
    <t>NMD396</t>
  </si>
  <si>
    <t>NMD397</t>
  </si>
  <si>
    <t>NMD398</t>
  </si>
  <si>
    <t>NMD399</t>
  </si>
  <si>
    <t>NMD400</t>
  </si>
  <si>
    <t>NMD401</t>
  </si>
  <si>
    <t>NMD402</t>
  </si>
  <si>
    <t>NMD403</t>
  </si>
  <si>
    <t>NMD404</t>
  </si>
  <si>
    <t>NMD405</t>
  </si>
  <si>
    <t>NMD406</t>
  </si>
  <si>
    <t>NMD407</t>
  </si>
  <si>
    <t>NMD408</t>
  </si>
  <si>
    <t>NMD409</t>
  </si>
  <si>
    <t>NMD410</t>
  </si>
  <si>
    <t>NMD411</t>
  </si>
  <si>
    <t>NMD412</t>
  </si>
  <si>
    <t>NMD413</t>
  </si>
  <si>
    <t>NMD414</t>
  </si>
  <si>
    <t>NMD415</t>
  </si>
  <si>
    <t>NMD416</t>
  </si>
  <si>
    <t>NMD417</t>
  </si>
  <si>
    <t>NMD418</t>
  </si>
  <si>
    <t>NMD419</t>
  </si>
  <si>
    <t>NMD420</t>
  </si>
  <si>
    <t>NMD421</t>
  </si>
  <si>
    <t>NMD422</t>
  </si>
  <si>
    <t>NMD423</t>
  </si>
  <si>
    <t>NMD424</t>
  </si>
  <si>
    <t>NMD425</t>
  </si>
  <si>
    <t>NMD426</t>
  </si>
  <si>
    <t>NMD427</t>
  </si>
  <si>
    <t>NMD428</t>
  </si>
  <si>
    <t>NMD429</t>
  </si>
  <si>
    <t>NMD430</t>
  </si>
  <si>
    <t>NMD431</t>
  </si>
  <si>
    <t>NMD432</t>
  </si>
  <si>
    <t>NMD433</t>
  </si>
  <si>
    <t>NMD434</t>
  </si>
  <si>
    <t>NMD435</t>
  </si>
  <si>
    <t>NMD436</t>
  </si>
  <si>
    <t>NMD437</t>
  </si>
  <si>
    <t>NMD438</t>
  </si>
  <si>
    <t>NMD439</t>
  </si>
  <si>
    <t>NMD440</t>
  </si>
  <si>
    <t>NMD441</t>
  </si>
  <si>
    <t>NMD442</t>
  </si>
  <si>
    <t>NMD443</t>
  </si>
  <si>
    <t>NMD444</t>
  </si>
  <si>
    <t>NMD445</t>
  </si>
  <si>
    <t>- Choose One -</t>
  </si>
  <si>
    <t>Ballot - Informative</t>
  </si>
  <si>
    <t>N/A</t>
  </si>
  <si>
    <t>Other (specify in Misc. Notes below)</t>
  </si>
  <si>
    <t>V3 Foundation-RIM</t>
  </si>
  <si>
    <t>Clinical and Public Health Laboratories, Standards Development Organizations (SDOs)</t>
  </si>
  <si>
    <t>Jay Lyle</t>
  </si>
  <si>
    <t>Tab Name</t>
  </si>
  <si>
    <t>Trauma Data Exchange Domain Analysis Model</t>
  </si>
  <si>
    <t>Payors</t>
  </si>
  <si>
    <t>Dan Pollock</t>
  </si>
  <si>
    <t>Mike Davis</t>
  </si>
  <si>
    <t>Security Domain Analysis Model (DAM)</t>
  </si>
  <si>
    <t>Suzanne Gonzales-Webb</t>
  </si>
  <si>
    <t>RCRIM WG</t>
  </si>
  <si>
    <t>2010Nov(LL): added per RCRIM Three-year plan</t>
  </si>
  <si>
    <t>Regulatory Activity Submission Hierarchy (RASH)</t>
  </si>
  <si>
    <t>2010Nov(LL): added per RCRIM THree-year plan.</t>
  </si>
  <si>
    <t>Clinical Study Functional Profiles</t>
  </si>
  <si>
    <t>Bandwidth of participants</t>
  </si>
  <si>
    <t>Process Improvement Committee</t>
  </si>
  <si>
    <t>PIC Annual Maintenance: Decision Making Practices (DMP) Template (May WGM)</t>
  </si>
  <si>
    <t>PIC Bi-Annual Maintenance: Co-Chair Handbook (September WGM)</t>
  </si>
  <si>
    <t>Bi-annual maintenance of the co-chair handbook, review for each September WGM</t>
  </si>
  <si>
    <t>PIC Workgroup</t>
  </si>
  <si>
    <t>NMD373</t>
  </si>
  <si>
    <t>NMD374</t>
  </si>
  <si>
    <t>Lloyd McKenzie</t>
  </si>
  <si>
    <t>Create New Standard, Revise Current Standard</t>
  </si>
  <si>
    <t>Supplement to a Current Standard, Implementation Guide</t>
  </si>
  <si>
    <t>V3 Messages-Clinical</t>
  </si>
  <si>
    <t>U.S.</t>
  </si>
  <si>
    <t>NMD111</t>
  </si>
  <si>
    <t>NMD112</t>
  </si>
  <si>
    <t>NMD113</t>
  </si>
  <si>
    <t>NMD114</t>
  </si>
  <si>
    <t>NMD115</t>
  </si>
  <si>
    <t>NMD116</t>
  </si>
  <si>
    <t>NMD117</t>
  </si>
  <si>
    <t>NMD118</t>
  </si>
  <si>
    <t>NMD119</t>
  </si>
  <si>
    <t>NMD120</t>
  </si>
  <si>
    <t>NMD121</t>
  </si>
  <si>
    <t>NMD122</t>
  </si>
  <si>
    <t>NMD123</t>
  </si>
  <si>
    <t>NMD124</t>
  </si>
  <si>
    <t>NMD125</t>
  </si>
  <si>
    <t>NMD126</t>
  </si>
  <si>
    <t>NMD127</t>
  </si>
  <si>
    <t>NMD128</t>
  </si>
  <si>
    <t>NMD129</t>
  </si>
  <si>
    <t>NMD130</t>
  </si>
  <si>
    <t>NMD131</t>
  </si>
  <si>
    <t>NMD132</t>
  </si>
  <si>
    <t>NMD133</t>
  </si>
  <si>
    <t>NMD134</t>
  </si>
  <si>
    <t>NMD135</t>
  </si>
  <si>
    <t>NMD136</t>
  </si>
  <si>
    <t>NMD137</t>
  </si>
  <si>
    <t>NMD138</t>
  </si>
  <si>
    <t>NMD139</t>
  </si>
  <si>
    <t>NMD140</t>
  </si>
  <si>
    <t>NMD141</t>
  </si>
  <si>
    <t>NMD142</t>
  </si>
  <si>
    <t>NMD143</t>
  </si>
  <si>
    <t>NMD144</t>
  </si>
  <si>
    <t>NMD145</t>
  </si>
  <si>
    <t>NMD146</t>
  </si>
  <si>
    <t>NMD147</t>
  </si>
  <si>
    <t>NMD148</t>
  </si>
  <si>
    <t>NMD149</t>
  </si>
  <si>
    <t>NMD150</t>
  </si>
  <si>
    <t>NMD151</t>
  </si>
  <si>
    <t>NMD152</t>
  </si>
  <si>
    <t>NMD153</t>
  </si>
  <si>
    <t>NMD154</t>
  </si>
  <si>
    <t>NMD155</t>
  </si>
  <si>
    <t>NMD156</t>
  </si>
  <si>
    <t>NMD157</t>
  </si>
  <si>
    <t>NMD158</t>
  </si>
  <si>
    <t>NMD159</t>
  </si>
  <si>
    <t>NMD160</t>
  </si>
  <si>
    <t>NMD161</t>
  </si>
  <si>
    <t>NMD162</t>
  </si>
  <si>
    <t>NMD163</t>
  </si>
  <si>
    <t>NMD164</t>
  </si>
  <si>
    <t>NMD165</t>
  </si>
  <si>
    <t>NMD166</t>
  </si>
  <si>
    <t>NMD167</t>
  </si>
  <si>
    <t>NMD168</t>
  </si>
  <si>
    <t>NMD169</t>
  </si>
  <si>
    <t>NMD170</t>
  </si>
  <si>
    <t>NMD171</t>
  </si>
  <si>
    <t>NMD172</t>
  </si>
  <si>
    <t>NMD173</t>
  </si>
  <si>
    <t>NMD174</t>
  </si>
  <si>
    <t>NMD175</t>
  </si>
  <si>
    <t>NMD176</t>
  </si>
  <si>
    <t>NMD177</t>
  </si>
  <si>
    <t>NMD178</t>
  </si>
  <si>
    <t>NMD179</t>
  </si>
  <si>
    <t>NMD180</t>
  </si>
  <si>
    <t>NMD181</t>
  </si>
  <si>
    <t>NMD182</t>
  </si>
  <si>
    <t>NMD183</t>
  </si>
  <si>
    <t>NMD184</t>
  </si>
  <si>
    <t>NMD185</t>
  </si>
  <si>
    <t>NMD186</t>
  </si>
  <si>
    <t>NMD187</t>
  </si>
  <si>
    <t>NMD188</t>
  </si>
  <si>
    <t>NMD189</t>
  </si>
  <si>
    <t>NMD190</t>
  </si>
  <si>
    <t>NMD039</t>
  </si>
  <si>
    <t>NMD004</t>
  </si>
  <si>
    <t>NMD040</t>
  </si>
  <si>
    <t>NMD041</t>
  </si>
  <si>
    <t>NMD042</t>
  </si>
  <si>
    <t>NMD043</t>
  </si>
  <si>
    <t>NMD044</t>
  </si>
  <si>
    <t>NMD045</t>
  </si>
  <si>
    <t>NMD046</t>
  </si>
  <si>
    <t>NMD047</t>
  </si>
  <si>
    <t>NMD048</t>
  </si>
  <si>
    <t>NMD005</t>
  </si>
  <si>
    <t>NMD050</t>
  </si>
  <si>
    <t>NMD051</t>
  </si>
  <si>
    <t>NMD052</t>
  </si>
  <si>
    <t>NMD053</t>
  </si>
  <si>
    <t>NMD054</t>
  </si>
  <si>
    <t>NMD055</t>
  </si>
  <si>
    <t>NMD056</t>
  </si>
  <si>
    <t>NMD057</t>
  </si>
  <si>
    <t>NMD058</t>
  </si>
  <si>
    <t>NMD059</t>
  </si>
  <si>
    <t>NMD006</t>
  </si>
  <si>
    <t>NMD060</t>
  </si>
  <si>
    <t>NMD061</t>
  </si>
  <si>
    <t>NMD062</t>
  </si>
  <si>
    <t>NMD063</t>
  </si>
  <si>
    <t>NMD064</t>
  </si>
  <si>
    <t>NMD065</t>
  </si>
  <si>
    <t>NMD066</t>
  </si>
  <si>
    <t>NMD067</t>
  </si>
  <si>
    <t>NMD068</t>
  </si>
  <si>
    <t>NMD069</t>
  </si>
  <si>
    <t>NMD007</t>
  </si>
  <si>
    <t>NMD070</t>
  </si>
  <si>
    <t>NMD071</t>
  </si>
  <si>
    <t>NMD072</t>
  </si>
  <si>
    <t>NMD073</t>
  </si>
  <si>
    <t>NMD074</t>
  </si>
  <si>
    <t>NMD075</t>
  </si>
  <si>
    <t>NMD076</t>
  </si>
  <si>
    <t>NMD077</t>
  </si>
  <si>
    <t>NMD078</t>
  </si>
  <si>
    <t>NMD079</t>
  </si>
  <si>
    <t>NMD008</t>
  </si>
  <si>
    <t>NMD080</t>
  </si>
  <si>
    <t>NMD081</t>
  </si>
  <si>
    <t>NMD082</t>
  </si>
  <si>
    <t>NMD083</t>
  </si>
  <si>
    <t>NMD084</t>
  </si>
  <si>
    <t>NMD085</t>
  </si>
  <si>
    <t>NMD086</t>
  </si>
  <si>
    <t>NMD087</t>
  </si>
  <si>
    <t>NMD089</t>
  </si>
  <si>
    <t>NMD009</t>
  </si>
  <si>
    <t>NMD090</t>
  </si>
  <si>
    <t>NMD091</t>
  </si>
  <si>
    <t>NMD092</t>
  </si>
  <si>
    <t>NMD093</t>
  </si>
  <si>
    <t>NMD094</t>
  </si>
  <si>
    <t>NMD095</t>
  </si>
  <si>
    <t>Hans Buitendijk</t>
  </si>
  <si>
    <t>Revise Current Standard, Supplement to a Current Standard</t>
  </si>
  <si>
    <t>Clinical and Public Health Laboratories, Regulatory Agency</t>
  </si>
  <si>
    <t>Universal</t>
  </si>
  <si>
    <t>Active Project (Resources assigned to pjt)</t>
  </si>
  <si>
    <t>Leave blank until NIB is submitted</t>
  </si>
  <si>
    <t>Work Group</t>
  </si>
  <si>
    <t>Further development of the Clinical Trial Registration and Reporting for enhancements after initial normative ballot.</t>
  </si>
  <si>
    <t>Total Items in Pjt Insight</t>
  </si>
  <si>
    <t>Tuberculosis Domain Analysis Model, Release 2</t>
  </si>
  <si>
    <t>Create New Standard, Implementation Guide</t>
  </si>
  <si>
    <t>Annual Establishment of Publishing calendar(s)</t>
  </si>
  <si>
    <t>This annual work occurs in September of each year.</t>
  </si>
  <si>
    <t>Annual Normative Editions</t>
  </si>
  <si>
    <t>The annual work for this occurs from Sept WGM to Jan WGM.</t>
  </si>
  <si>
    <t>V2 Messages-Clinical</t>
  </si>
  <si>
    <t>Clinical and Public Health Laboratories</t>
  </si>
  <si>
    <t>Quality Reporting Agencies, Standards Development Organizations (SDOs)</t>
  </si>
  <si>
    <t>Detailed Clinical Models Release 1</t>
  </si>
  <si>
    <t>William Goossen</t>
  </si>
  <si>
    <t>NMD036</t>
  </si>
  <si>
    <t>NMD049</t>
  </si>
  <si>
    <t>Owner</t>
  </si>
  <si>
    <t>Unpublished Ballots</t>
  </si>
  <si>
    <t>Ballot Cycle</t>
  </si>
  <si>
    <t>Standard/Document Name</t>
  </si>
  <si>
    <t>The first release of the Specimen CMETs focused on requirements for general laboratory testing of specimens. The second release of Specimen CMETs will include requirements from the clinical genomics domain as well as other domains such as imaging. The second release can also include changes to the existing specimen CMETs to correct problems as identified in change requests submitted to the Orders and Observations work group.</t>
  </si>
  <si>
    <t>Revise Current Standard, Supplement to a Current Standard, Implementation Guide</t>
  </si>
  <si>
    <t>This project will design a Progress Note in XML as a constraint on HL7 v3 CDA r2. A Progress Note documents patient's clinical status during a hospitalization or outpatient visit. The project will review current Progress Note usage and will examine industry precedents and requirements. This project will follow the guidance of SDWG, domain work groups and the current approach to CDA templates in CCD and the Health Story implementation guides. The IG will be published in the latest IG format and represents a new IG for a common document used in Healthcare.</t>
  </si>
  <si>
    <t>Unpub. Ballots</t>
  </si>
  <si>
    <t>Unpub. CMETs</t>
  </si>
  <si>
    <t>Recirc.</t>
  </si>
  <si>
    <t>&gt;66%</t>
  </si>
  <si>
    <t>&lt;33%</t>
  </si>
  <si>
    <t>33%-66%</t>
  </si>
  <si>
    <t>JDL Nolen</t>
  </si>
  <si>
    <t>Family Health History and Pedigree standard, Release 2</t>
  </si>
  <si>
    <t>Grant Wood</t>
  </si>
  <si>
    <t>We are balloting this the first release of the Pedigree spec in ISO TC/215, and will consider balloting the second release instead, as a way to address to ISO comments on the first release.</t>
  </si>
  <si>
    <t>All of the project resources will come from the extended membership of the project team.</t>
  </si>
  <si>
    <r>
      <t>Work Group Missing 3YP Items in Pjt Insight</t>
    </r>
    <r>
      <rPr>
        <sz val="10"/>
        <rFont val="Arial"/>
        <family val="2"/>
      </rPr>
      <t xml:space="preserve">
Indicates the number of 3-Year Plan items in Project Insight.  Work Groups that don't have any 3-Year Plan items are marked in Red.
NOTE: The TSC suggested that any group not subject to Project Health Metrics should be excluded from the 3 year plan calculation because their work
is typically assigned to them. They identified:  ARB, TSC, BoD, and Marketing</t>
    </r>
  </si>
  <si>
    <t>HL7 V3 CDA IG: Reporting Death Info from the EHR to Vital Records, R1 (US Realm)</t>
  </si>
  <si>
    <t>Define, test and refine a process and format for harmonizing clinical content</t>
  </si>
  <si>
    <t>The intent is to assist all emergency care providers and associated HIT vendors in ensuring safe, effective and reliable emergency care through the safe and effective use of information technology.</t>
  </si>
  <si>
    <t>Completion of EHR FM 2.0</t>
  </si>
  <si>
    <t>Implementation Guide for CDA Release 3 - Representation of vital signs / physiological data compatible with ISO11073</t>
  </si>
  <si>
    <t>Project Insight Project List</t>
  </si>
  <si>
    <t>This is a report generated from Project Insight (sorted by Work Group).  This information is also viewable via the HL7 Searchable Project Database on www.HL7.org: 
http://www.hl7.org/special/Committees/projman/searchableProjectIndex.cfm?ref=common
Send any corrections to pmo@HL7.org.</t>
  </si>
  <si>
    <t>UB06</t>
  </si>
  <si>
    <t>UB07</t>
  </si>
  <si>
    <t>UB09</t>
  </si>
  <si>
    <t>UB10</t>
  </si>
  <si>
    <t>UB12</t>
  </si>
  <si>
    <t>UB14</t>
  </si>
  <si>
    <t>UB18</t>
  </si>
  <si>
    <t>UB20</t>
  </si>
  <si>
    <t>UB21</t>
  </si>
  <si>
    <t>UB24</t>
  </si>
  <si>
    <t>UC05</t>
  </si>
  <si>
    <t>RC04</t>
  </si>
  <si>
    <t>RC10</t>
  </si>
  <si>
    <t>NMD088</t>
  </si>
  <si>
    <r>
      <t xml:space="preserve">View the </t>
    </r>
    <r>
      <rPr>
        <b/>
        <sz val="10"/>
        <rFont val="Arial"/>
        <family val="2"/>
      </rPr>
      <t>Report Card Tab</t>
    </r>
    <r>
      <rPr>
        <sz val="10"/>
        <rFont val="Arial"/>
        <family val="2"/>
      </rPr>
      <t xml:space="preserve"> for </t>
    </r>
    <r>
      <rPr>
        <sz val="10"/>
        <color indexed="10"/>
        <rFont val="Arial"/>
        <family val="2"/>
      </rPr>
      <t>RED</t>
    </r>
    <r>
      <rPr>
        <sz val="10"/>
        <rFont val="Arial"/>
        <family val="2"/>
      </rPr>
      <t xml:space="preserve"> items</t>
    </r>
  </si>
  <si>
    <r>
      <t xml:space="preserve">View the </t>
    </r>
    <r>
      <rPr>
        <b/>
        <sz val="10"/>
        <rFont val="Arial"/>
        <family val="2"/>
      </rPr>
      <t>Summary Report Tab</t>
    </r>
    <r>
      <rPr>
        <sz val="10"/>
        <rFont val="Arial"/>
        <family val="2"/>
      </rPr>
      <t>; Use the Data Sort Arrow to list your Work Groups infractions</t>
    </r>
  </si>
  <si>
    <t>Yellow Items: Actions not necessary at this time, but could be needed in the near future</t>
  </si>
  <si>
    <r>
      <t xml:space="preserve">Red Items:  View the </t>
    </r>
    <r>
      <rPr>
        <b/>
        <sz val="10"/>
        <rFont val="Arial"/>
        <family val="2"/>
      </rPr>
      <t>Summary Report Tab</t>
    </r>
    <r>
      <rPr>
        <sz val="10"/>
        <rFont val="Arial"/>
        <family val="2"/>
      </rPr>
      <t xml:space="preserve"> to find out more detail about what actions are needed. </t>
    </r>
  </si>
  <si>
    <t>This tab provides additional details regarding the infractions.</t>
  </si>
  <si>
    <t>Read the "Notes/Action to be Taken" to assist in resolving the infraction(s).</t>
  </si>
  <si>
    <t>CIC CoChairs</t>
  </si>
  <si>
    <t>The Project Insight Tip Sheet provides additional information to assist in clean up of the items below.</t>
  </si>
  <si>
    <t>Provides a count of the number of infractions by Work Group.  For more detail on the Report Card, see the bottom of this Worksheet.</t>
  </si>
  <si>
    <t>=1</t>
  </si>
  <si>
    <r>
      <t>Pjt Insight Open &amp; 3YP with Nxt Milestone Behind &gt;120 Days</t>
    </r>
    <r>
      <rPr>
        <sz val="10"/>
        <rFont val="Arial"/>
        <family val="2"/>
      </rPr>
      <t xml:space="preserve"> 
Indicates the number of items in Project Insight with a status of anything but 'On Hold' or 'Archived' that are more than 1 trimester past their Next Milestone Date.</t>
    </r>
  </si>
  <si>
    <r>
      <t xml:space="preserve">Total Items in Pjt Insight </t>
    </r>
    <r>
      <rPr>
        <sz val="10"/>
        <rFont val="Arial"/>
        <family val="2"/>
      </rPr>
      <t xml:space="preserve">
Indicates the total number of non-Archived items in Project Insight.</t>
    </r>
  </si>
  <si>
    <t>The following describes each of the Project Insight metrics residing on the Report Card.
Refer to the Legend at the bottom of the Report Card to see the criteria for cell colors for these fields</t>
  </si>
  <si>
    <t>Report Card Project 
Fields</t>
  </si>
  <si>
    <t>V3 CDA IG: Reporting Birth and Fetal Death Info from the EHR to Vital Records, R1 (US Realm).</t>
  </si>
  <si>
    <t>HL7 Work Group Facilitator Training</t>
  </si>
  <si>
    <t>This project will create a series of webinars/podcasts and other forms for media to provide training to HL7 modelling, publishing and vocabulary facilitators. These will be offered as standalone tutorials that can be given on demand and on a scheduled basis to support new and existing HL7 Facilitators in understanding their role and how to perform related tasks.</t>
  </si>
  <si>
    <t>All documents will be stored on the Education page at HL7.org and the Education Wiki at wiki.hl7.org</t>
  </si>
  <si>
    <t>Pjt Insight 
'On Hold' 
Nxt Planned Rvw Date Past&gt;120 Days</t>
  </si>
  <si>
    <t>Attachments WG Co-Chairs</t>
  </si>
  <si>
    <t>2016 Jan WGM/Ballot</t>
  </si>
  <si>
    <t>2017 Sept WGM/Ballot</t>
  </si>
  <si>
    <t>Consents (3 types) - CDA R2</t>
  </si>
  <si>
    <t>2016 May WGM/Ballot</t>
  </si>
  <si>
    <t>2015 Sept WGM/Ballot</t>
  </si>
  <si>
    <t>Develop a CIC Communications Toolkit</t>
  </si>
  <si>
    <t>Immunization Registries, Standards Development Organizations (SDOs)</t>
  </si>
  <si>
    <t>Medication Statement Service Profile</t>
  </si>
  <si>
    <t>HL7 Certification Program Enhancement</t>
  </si>
  <si>
    <t>Timelines are dependent on the revisions of the code tables in v2.8 and 2.9. Due to time constraint, we may not be able to assign OIDs as part of the ballot process but rather as part of final publication. Subsequent v2.x standard after 2.9 will have the same constraint.</t>
  </si>
  <si>
    <t>Diego Kaminker</t>
  </si>
  <si>
    <t>Rob Hausam (HL7), David Markwell (IHTSDO), Dan Vreeman (Regenstrief)</t>
  </si>
  <si>
    <t>Martin Hurrell</t>
  </si>
  <si>
    <t>ISO 11073 is currently the only ISO standard for the representation of information acquired from patient connected devices. The ISO 11073 Domain Information Model defines a containment tree that allows a complete description of the provenance of individual data elements. The HL7 CDA is a major standard for the production of clinical documents that are both human readable and machine processible. Some documents, for example records of anesthesia and ITU episodes, may contain large volumes of data acquired from patient connected devices. These data represent an important resource for clinical audit, outcomes research and other clinical research purposes. There is currently no explicit guidance on how such data can be represented in a CDA document in a way that is also compliant with ISO 11073. This is an obstacle to the sharing and aggregation of such information which can be addressed by an implementation guide.</t>
  </si>
  <si>
    <t>2012 Sept WGM Totals</t>
  </si>
  <si>
    <t>V2 code table versioning and alignment to V3 vocabulary model</t>
  </si>
  <si>
    <t>Work Group Missing 3YP Items in Pjt Insight</t>
  </si>
  <si>
    <t>Lists items which have passed Normative ballot but have outstanding negatives that will require a recirculation ballot to be published.</t>
  </si>
  <si>
    <t>2013 Jan WGM Totals</t>
  </si>
  <si>
    <t>Lists CMETs items that are Finished (passed by numbers and Recon is complete) but Unpublished (waiting for the CMET clean-up work to be completd by Andy Stechishin and Dave Hamill)</t>
  </si>
  <si>
    <t>Robert Jenders</t>
  </si>
  <si>
    <t>EHR, PHR; Clinical Decision Support Systems</t>
  </si>
  <si>
    <t>2015 May WGM/Ballot</t>
  </si>
  <si>
    <t>Functional Profile</t>
  </si>
  <si>
    <t>Develop FHIR resources for Orders and Observations</t>
  </si>
  <si>
    <t>Patrick Loyd, Lorraine Constable</t>
  </si>
  <si>
    <t>2016 Sept WGM/Ballot</t>
  </si>
  <si>
    <t>Pharmaceutical; EHR, PHR; Clinical Decision Support Systems; HIS</t>
  </si>
  <si>
    <t>Freida Hall and John Mooney</t>
  </si>
  <si>
    <t>Paul Knapp</t>
  </si>
  <si>
    <t>HL7 wiki</t>
  </si>
  <si>
    <t>Form Definition Document</t>
  </si>
  <si>
    <t>This project will define a specification for the structured representation of a Form Definition Document focusing initially on the requirements presented by the Continua Health Alliance Questionnaire Use Case. The specification will leverage HL7 CDA base standard and derived implementation guides.</t>
  </si>
  <si>
    <t>Continua Health Alliance - Signed Liaison Agreement - September 2012</t>
  </si>
  <si>
    <t>HL7 Wiki Page</t>
  </si>
  <si>
    <t>TermInfo - Implementation Guide for Using SNOMED CT and LOINC Terminologies in HL7 Artifacts, Release 1</t>
  </si>
  <si>
    <t>2017 Jan WGM/Ballot</t>
  </si>
  <si>
    <t>EHR, PHR; Health Care IT; HIS; Other (specify in Misc. Notes below)</t>
  </si>
  <si>
    <t>Structured Docs WG 3-Year Plan Items</t>
  </si>
  <si>
    <t>Structured Docs Co-Chairs</t>
  </si>
  <si>
    <t>Questionnaire Response Document</t>
  </si>
  <si>
    <t>This project will define a specification for the structured representation of the response to a questionnaire document focusing on the requirements presented by the Continua Health Alliance. The specification will leverage HL7 CDA base standard and derived implementation guides.</t>
  </si>
  <si>
    <t>Martin Rosner</t>
  </si>
  <si>
    <t>Standard</t>
  </si>
  <si>
    <t>Expiration Date</t>
  </si>
  <si>
    <t>Pjt Status</t>
  </si>
  <si>
    <t>Reached 5Yr Anniversary</t>
  </si>
  <si>
    <t>5 Year Anniversary</t>
  </si>
  <si>
    <t>Lists standard that have reached their five year anniversary</t>
  </si>
  <si>
    <t xml:space="preserve">The responsible work groups should plan to re-affirm, withdraw, or submit a new project proposal to revise the standards in question during the next few months. </t>
  </si>
  <si>
    <t>5YA02</t>
  </si>
  <si>
    <t>5YA03</t>
  </si>
  <si>
    <t>5YA04</t>
  </si>
  <si>
    <t>5YA05</t>
  </si>
  <si>
    <t>5YA06</t>
  </si>
  <si>
    <t>5YA07</t>
  </si>
  <si>
    <t>5YA08</t>
  </si>
  <si>
    <t>5YA09</t>
  </si>
  <si>
    <t>5YA10</t>
  </si>
  <si>
    <t>5YA11</t>
  </si>
  <si>
    <t>5YA12</t>
  </si>
  <si>
    <t>5YA13</t>
  </si>
  <si>
    <t>5YA14</t>
  </si>
  <si>
    <t>5YA15</t>
  </si>
  <si>
    <t>5YA16</t>
  </si>
  <si>
    <t>5YA17</t>
  </si>
  <si>
    <t>5YA18</t>
  </si>
  <si>
    <t>5YA19</t>
  </si>
  <si>
    <t>5YA20</t>
  </si>
  <si>
    <t>5YA21</t>
  </si>
  <si>
    <t>5YA22</t>
  </si>
  <si>
    <t>5YA23</t>
  </si>
  <si>
    <t>5YA24</t>
  </si>
  <si>
    <t>5YA25</t>
  </si>
  <si>
    <t>How To Use This File / Helpful Hints</t>
  </si>
  <si>
    <t>Usability Guidelines for EHR Systems</t>
  </si>
  <si>
    <t>Donald T. Mon, John Ritter</t>
  </si>
  <si>
    <t>The only known dependency at this point is submitting the functions or revisions of existing functions into the EHR-S FM and following the main stream of revisions to the FM - i.e., whether it is better to develop a functional profile first, or incorporate it into Release 2.1 or later.</t>
  </si>
  <si>
    <t>No external project collaboration is planned.</t>
  </si>
  <si>
    <t>Develop FHIR resources for Financial Management</t>
  </si>
  <si>
    <t>Other Stakeholders: eClaim and eBilling Implementers</t>
  </si>
  <si>
    <t>2013 May WGM Totals</t>
  </si>
  <si>
    <t>Decision Support Service Implementation Guide</t>
  </si>
  <si>
    <t>Kensaku Kawamoto</t>
  </si>
  <si>
    <t>ONC Standards and Interoperability Framework</t>
  </si>
  <si>
    <t>Quality Reporting Agencies, Regulatory Agency, Other (specify in Misc. Notes below)</t>
  </si>
  <si>
    <t>EHR, PHR; Health Care IT; Clinical Decision Support Systems; HIS; Other (specify in Misc. Notes below)</t>
  </si>
  <si>
    <t>April 2013: MPeters changed target dates to 1/31/2014</t>
  </si>
  <si>
    <t>Coordinate data elements with the NCVHS NHAMCS Survey</t>
  </si>
  <si>
    <t>Emergency Care Co-Chairs</t>
  </si>
  <si>
    <t>HL7 over HTTP</t>
  </si>
  <si>
    <t>There is a requirement in existing installations to use HTTP transport technologies for communications. Not all trading partners wish to implement a full SOAP stack, nor is it feasible in all cases to implement a simple MLLP transport. HTTP is widely implemented and therefore a reasonable compromise between the two.</t>
  </si>
  <si>
    <t>University Health Network (Canada)</t>
  </si>
  <si>
    <t>2018 May WGM/Ballot</t>
  </si>
  <si>
    <t>2018 Sept WGM/Ballot</t>
  </si>
  <si>
    <t>2018 Jan WGM/Ballot</t>
  </si>
  <si>
    <t>Ordering Service Interface Specification Project</t>
  </si>
  <si>
    <t>Emory Fry, MD</t>
  </si>
  <si>
    <t>Although no direct coordination is required, final outcome needs to be clearly communicated to other profilers basing their work on V3 messages/services.</t>
  </si>
  <si>
    <t>V3 Food and Medication Preferences Clinical Messages</t>
  </si>
  <si>
    <t>Margaret Dittloff</t>
  </si>
  <si>
    <t>Project Insight # 974 Diet and Nutrition Orders DAM, R2</t>
  </si>
  <si>
    <t>Academy of Nutrition and Dietetics</t>
  </si>
  <si>
    <t>EHR, PHR; HIS</t>
  </si>
  <si>
    <t>V3 Allergy and Intolerance Clinical Models</t>
  </si>
  <si>
    <t>Stephen Chu, Elaine Ayres</t>
  </si>
  <si>
    <t>Academy of Nutrition and Dietetics is supporting this work.</t>
  </si>
  <si>
    <t>Enrique Meneses</t>
  </si>
  <si>
    <t>HL7 CDA Implementation Guide for National Medical Care Surveys</t>
  </si>
  <si>
    <t>Michelle Williamson (CDC/NCHS), Hetty Khan (CDC/NCHS)</t>
  </si>
  <si>
    <t>Describe the elements that make up a 'Value Set Definition', and ballot this as a normative HL7 specification, including a demonstration of how this is met in FHIR profiles and HL7 Model Interchange Format (MIF).</t>
  </si>
  <si>
    <t>Characteristics of a formal 'Value Set Definition'</t>
  </si>
  <si>
    <t>Clinical and Public Health Laboratories, Immunization Registries, Quality Reporting Agencies, Standards Development Organizations (SDOs)</t>
  </si>
  <si>
    <t>This project is intended to interface closely with the SOA/CDS modeling efforts, SAIF and standards such as XMPP XEP-0060 and OMG Data Distribution Service.</t>
  </si>
  <si>
    <t>HL7 LOINC Clinical Document Ontology</t>
  </si>
  <si>
    <t>Nancy Orvis</t>
  </si>
  <si>
    <t>Dr. Dan Vreeman, LOINC Committee / Regenstrief</t>
  </si>
  <si>
    <t>EHR, PHR; Health Care IT; Clinical Decision Support Systems; Lab</t>
  </si>
  <si>
    <t>Consolidated CDA DSTU 2013 Update</t>
  </si>
  <si>
    <t>CDA Section for Digital Signatures and Delegation of Rights</t>
  </si>
  <si>
    <t>Robert Dieterle, Daniel Kalwa</t>
  </si>
  <si>
    <t>Clinical and Public Health Laboratories; Emergency Services; Medical Imaging Service; Healthcare Institutions (hospitals, long term care, home care, mental health); Other (specify in Misc. Notes below)</t>
  </si>
  <si>
    <t>HAI CDA IG Release 1 passing Normative ballot and subsequent publication (pjt 866)</t>
  </si>
  <si>
    <t>CDC/NHSN</t>
  </si>
  <si>
    <t>Ballot Cycle
(mmm-yyyy)</t>
  </si>
  <si>
    <t>YELLOW
(1 Cycle)</t>
  </si>
  <si>
    <t>RED
(2+ Cycles)</t>
  </si>
  <si>
    <t>Clinical and Public Health Laboratories, Immunization Registries, Quality Reporting Agencies, Regulatory Agency</t>
  </si>
  <si>
    <t>Availability of key project personnel.</t>
  </si>
  <si>
    <t>The definition of value sets is a required activity in completing the specification of most health information technology artefacts. To date, the approach for doing so has not been consistent within HL7 constructs and elsewhere. Many of the required elements and approaches are embedded in existing HL7 artefacts but not consistently. Currently, an explicit list of all the fields in an HL7 value set definition are surfaced only in the informative balloted MIF, with a general description of them in the normative Core Principles specification. A more accessible and standardized list of these fields is required to facilitate interoperability and sharing of value set definitions across HL7 artefacts and the Health IT community at large.</t>
  </si>
  <si>
    <t>Robert McClure, Ted Klein</t>
  </si>
  <si>
    <t>Event Publish &amp; Subscribe Service Interface Specification Project</t>
  </si>
  <si>
    <t>This project is intended to interface closely with the SOA/CDS modeling efforts, SAIF and consumer standards such as SMTP, VOIP and SMS.</t>
  </si>
  <si>
    <t>Regulatory Agency, Payors, Other (specify in Misc. Notes below)</t>
  </si>
  <si>
    <t>Robert Dieterle; Daniel Kalwa</t>
  </si>
  <si>
    <t>This project will leverage and enhance the existing vMR Templates.</t>
  </si>
  <si>
    <t>Quality Reporting Agencies</t>
  </si>
  <si>
    <t>Ambulatory Laboratory Results Reporting IG for LRI, Release 1</t>
  </si>
  <si>
    <t>Needs DSTU publication request</t>
  </si>
  <si>
    <t>HL7 Implementation Guide for CDA R2 -- Supplement to the Consolidated CDA R2 for Additional Attachment Templates, Release 1</t>
  </si>
  <si>
    <t>This project will leverage and enhance the existing vMR XML specification.</t>
  </si>
  <si>
    <t>Sept 2013: CIC WG continues to work on this expects to be done abt Jan, 2016</t>
  </si>
  <si>
    <t>Regulatory Agency, Standards Development Organizations (SDOs), Payors</t>
  </si>
  <si>
    <t>Data Elements for Emergency Department Systems (DEEDS) update and revision (towards R2)</t>
  </si>
  <si>
    <t>Emergency medicine and nursing are on the frontline of care in the United States. As reported by the Institute of Medicine the Emergency Care system is at the breaking point. One major improvement in the system can be made by improving the use of information technology and sharing of patient and process information. Current emergency care data exchange specifications and external reporting requirements and recommendations are fragmented and often are developed and issued in an ad-hoc fashion with different organizations developing incompatible data standards.</t>
  </si>
  <si>
    <t>Emergency Services</t>
  </si>
  <si>
    <t>Develop FHIR resources for Nutrition Care Process</t>
  </si>
  <si>
    <t>Elaine Ayres/Margaret Dittloff</t>
  </si>
  <si>
    <t>No dependencies at this time.</t>
  </si>
  <si>
    <t>HL7 Clinical Genomics Domain Information Model(s)</t>
  </si>
  <si>
    <t>Unified Communication Service Interface Specification Project</t>
  </si>
  <si>
    <t>The artifacts produced by this project will be balloted as part of the FHIR DSTU update project (Project Insight ID TBD by HQ).</t>
  </si>
  <si>
    <t>Patrick E. Loyd</t>
  </si>
  <si>
    <t>Lab Order Conceptual Specification R2</t>
  </si>
  <si>
    <t>Clinical Decision Support Systems; Lab; HIS</t>
  </si>
  <si>
    <t>There is a desire from the Health Quality community to have a single family of standards that support both Quality Measures and Clinical Decision support. As the two domains evolve, the existing specifications have enough discrepancies between them that mapping and/or translation of an artifact intended for measurement to an artifact intended for clinical decision support, or vice versa, is for all practical purposes infeasible. This results in unnecessary duplication of significant effort, both in the creation of artifacts, as well as the environments that must consume and execute those artifacts. By providing a common basis of functionality that is a superset of the requirements of both domains, this redundancy can be largely eliminated, allowing artifact creation and environment implementation efforts to focus on the aspects that truly are different between the domains (e.g. population versus patient focus, post-event measurement versus in-progress detection, and measurement of effect versus process guidance). Therefore, by harmonizing and modularizing, the standards can better support the Health Quality community.</t>
  </si>
  <si>
    <t>Bryn Rhodes</t>
  </si>
  <si>
    <t>Harmonization of Health Quality Artifact Reasoning and Expression Logic</t>
  </si>
  <si>
    <t>Records Management/Evidentiary Support Functional Profile (of EHR System Functional Model Release 2) Release 2 (RM-ES FP R2)</t>
  </si>
  <si>
    <t>Diana Warner and Reed Gelzer</t>
  </si>
  <si>
    <t>The RM-ES Functional Profile (RM-ES FP) is necessary to ensure that records created in EHR systems are trustworthy and actionable and can be used for evidentiary purposes such as legal, regulatory compliance, and clinical business needs.</t>
  </si>
  <si>
    <t>Successful publication of EHR-S FM R2.</t>
  </si>
  <si>
    <t>The project is needed to address issues identified through (i) pilot use of Release 1 of the specification and (ii) ongoing efforts to better align HL7 standards related to quality measurement and CDS.</t>
  </si>
  <si>
    <t>(scope decisions may create dependencies)Review of known extensions (world wide)</t>
  </si>
  <si>
    <t>2014 May WGM Totals</t>
  </si>
  <si>
    <t>Clinical and Public Health Laboratories, Quality Reporting Agencies</t>
  </si>
  <si>
    <t>CDA Implementation Guide for Ambulatory Healthcare Provider Reporting to Central Cancer Registries</t>
  </si>
  <si>
    <t>Wendy Blumenthal</t>
  </si>
  <si>
    <t>CQI Co-Chairs</t>
  </si>
  <si>
    <t>Future CQI Project Work</t>
  </si>
  <si>
    <t>Implementation Guide for CDA Release 2 - Anesthetic Record</t>
  </si>
  <si>
    <t>This project will develop an implementation guide constraining CDA Release 2. The implementation guide will support an electronic representation of the Anesthetic Record. The primary WG is GAS.</t>
  </si>
  <si>
    <t>3YP Placeholder</t>
  </si>
  <si>
    <t>Arden Syntax WG Co-Chairs</t>
  </si>
  <si>
    <t>CDC Developmental Screening</t>
  </si>
  <si>
    <t>Child Health WG Co-Chairs</t>
  </si>
  <si>
    <t>A Decision Support Service takes in patient data as the input and provides back patient-specific assessments and recommendations. A Decision Support Service facilitates the implementation of clinical decision support capabilities in a scalable manner. This work effort will encompass the creation of an Implementation Guide for Decision Support Services, also known as CDS Guidance Services, which will be informed in part by the requirements developed as part of the Standards and Interoperability Framework's Health eDecisions and Clinical Quality Framework Initiatives. To the extent possible, this project will leverage and harmonize existing standards such as Decision Support Service (DSS), Virtual Medical Record (vMR), Quality Data Model (QDM) (http://www.healthit.gov/quality-data-model), Consolidated Clinical Document Architecture (CCDA), Simple Object Access Protocol (SOAP), and Representational State Transfer (REST). Following initial publication of the DSTU, the DSTU update process will be used to update the DSTU in situations (i) allowed by the HL7 Technical Steering Committee's guidance on DSTU updates and (ii) approved by the sponsoring Work Groups. In particular, the primary DSTU updates will be to reference updated versions of the underlying data model and its physical over-the-wire manifestation, which is expected to be FHIR. Specifically, the data model will be updated from the use of the vMR to the use of a data model harmonizing the vMR with the Quality Data Model. Also, the Implementation Guide will be updated to enumerate profiles for specific DSS input/output requirements related to high-value DSS use cases (e.g., for vaccination decision support). Per guidance from the HL7 Technical Steering Committee, this release of the specification will be balloted as a US Realm specification. It is anticipated that future releases of the specification may be balloted in the Universal Realm.</t>
  </si>
  <si>
    <t>Care Plan Clinical Models</t>
  </si>
  <si>
    <t>Stephen Chu and Laura Heerman Langford</t>
  </si>
  <si>
    <t>Detailed clinical models to support care planning</t>
  </si>
  <si>
    <t>PIC Tri-Annual Maintenance: Decision Making Practices (DMP) Template (May WGM)</t>
  </si>
  <si>
    <t>PIC Annual Maintenance: Decision Making Practices (DMP) Template (May WGM) - this will be done every three years</t>
  </si>
  <si>
    <t>Calvin Beebe / Diana Behling</t>
  </si>
  <si>
    <t>CBCC will create a project wiki page at Community-Based Collaborative Care (CBCC) and upload key documents to CBCC gforge site.</t>
  </si>
  <si>
    <t>The artifacts produced by this project will be balloted as part of the FHIR DSTU project (Project Insight ID 1123).</t>
  </si>
  <si>
    <t>This project will identify the requirements and develop and ballot the initial set of 'key' FHIR profiles necessary to support the Clinical Document use case as defined by CDA. Current C-CDA to FHIR mapping work (not part of this project) will inform this project.</t>
  </si>
  <si>
    <t>Anne Wizauer</t>
  </si>
  <si>
    <t>Intra-operative Anesthesiology Domain Analysis Model, Release 1</t>
  </si>
  <si>
    <t>Mead Walker, Martin Hurrell</t>
  </si>
  <si>
    <t>Anesthesia Patient Safety Foundation (ASPF), IHTSDO</t>
  </si>
  <si>
    <t>Bipolar and Generalized Anxiety Disorder Domain Model</t>
  </si>
  <si>
    <t>Maryam Younes</t>
  </si>
  <si>
    <t>Publication of the Consolidated CDA, R2</t>
  </si>
  <si>
    <t>Unified Conformance and Constraint Modeling (previously known as Refinement, Constraint and Localization, Release 3)</t>
  </si>
  <si>
    <t>Electronic Services and Tools Work Group</t>
  </si>
  <si>
    <t>Austin Kreisler, Grahame Grieve</t>
  </si>
  <si>
    <t>Data Access Framework (DAF) FHIR Profile</t>
  </si>
  <si>
    <t>Re-Ballot Release 2 of 'Core principles of V3 Models' - a limited scope update</t>
  </si>
  <si>
    <t>George Beeler</t>
  </si>
  <si>
    <t>SVN - input/infrastructure/coreprinciples/v3modelcoreprinciples.mif</t>
  </si>
  <si>
    <t>Pharmacy Universal CDA Templates</t>
  </si>
  <si>
    <t>Clinical and Public Health Laboratories, Immunization Registries</t>
  </si>
  <si>
    <t>HL7 Clinical Document Architecture, Release 2.1</t>
  </si>
  <si>
    <t>D-DSTU,
N-Norm.</t>
  </si>
  <si>
    <t>Active ballots without Recon pkgs</t>
  </si>
  <si>
    <t>UC25</t>
  </si>
  <si>
    <t>2015 Jan WGM Totals</t>
  </si>
  <si>
    <t>Clinical Decision Support Big Picture Implementation Guide</t>
  </si>
  <si>
    <t>Craig Gabron and Durwin Day</t>
  </si>
  <si>
    <t>Immunization Registries, Quality Reporting Agencies, Regulatory Agency, Standards Development Organizations (SDOs), Payors</t>
  </si>
  <si>
    <t>Pharmacist EHR-System Functional Profile Release 1.0</t>
  </si>
  <si>
    <t>Shelly Spiro; Scott Robertson; Sue Thompson</t>
  </si>
  <si>
    <t>Availability of the EHR Profile Designer Tool (and corresponding training). Availability of domain experts.</t>
  </si>
  <si>
    <t>EHR, PHR; Health Care IT; Clinical Decision Support Systems; Other (specify in Misc. Notes below)</t>
  </si>
  <si>
    <t>Annual Review of Tooling Strategy</t>
  </si>
  <si>
    <t>EST WG CoChairs</t>
  </si>
  <si>
    <t>Showcase - Nursing Electronic Health Record Applications, Devices and Apps Communicating Patient Data Electronically using HL7 standards &amp; IHE profiles</t>
  </si>
  <si>
    <t>Laura Heermann LangfordDr William Goossen, Pat van Dyke, Patrick Weber</t>
  </si>
  <si>
    <t>Nursing care internationally is lagging behind other health professionals and medical specialty domains when it comes to the level of IT use, dedicated applications, and involvement in development and deployment. Although there have been many connectathons and showcases in the past, all addressed other clinical areas than nursing care. On the other hand, the number of patients requiring nursing care after treatment, or due to demographic developments, is growing. Hence, it is timely to demonstrate that nurses, standards developers, organisations and vendors are indeed able to support nursing care.</t>
  </si>
  <si>
    <t>The artifacts produced by this project will be considered for ballot as part of the project, after the showcase (Project Insight ID TBD).</t>
  </si>
  <si>
    <t>HL7 Privacy and Security Architecture Framework [PSAF aka 'Privacy Safe']</t>
  </si>
  <si>
    <t>Value Set Maintenance and Stewardship</t>
  </si>
  <si>
    <t>Brett Marquard</t>
  </si>
  <si>
    <t>Collaboration with Vocabulary and other WGs.</t>
  </si>
  <si>
    <t>Potential collaboration of NLM (owner of VSAC)</t>
  </si>
  <si>
    <t>Jan 2015: Entered PSS into project insight prior to USRTF approval (and hence WG approval).</t>
  </si>
  <si>
    <t>HL7 Ballot Process Pilot</t>
  </si>
  <si>
    <t>The FHIR standard is balloted as a whole while at the same time multiple work groups are involved in developing and maintaining the content in the FHIR standard. This is very similar to the process used to maintain the Version 2.x standard. Once the voting period for the FHIR standard is closed, the FHIR Management Group (FMG) distributes comments to the work groups responsible for the content being balloted. Those work groups dispose of those comments following their own processes guided by the HL7 GOM and co-chair handbook. The current reconciliation process involves a work group tracking the reconciliation status of comments in a spreadsheet. The availability of that work groups ballot spreadsheet while reconciliation is in progress is dependent on the work group chooses to manage reconciliation.</t>
  </si>
  <si>
    <t>Healthcare Standards Integration Work Group</t>
  </si>
  <si>
    <t>Learning Health Systems Work Group</t>
  </si>
  <si>
    <t>Matches Col L</t>
  </si>
  <si>
    <t>Project Health (Col N) = 2</t>
  </si>
  <si>
    <t>Project Health (Col N) = 1</t>
  </si>
  <si>
    <t>Project Health (Col N) = 0</t>
  </si>
  <si>
    <t>Legends for each column:</t>
  </si>
  <si>
    <t>2+</t>
  </si>
  <si>
    <t>FHIR Ontology and RDF Resource Representation Project</t>
  </si>
  <si>
    <t>David Booth</t>
  </si>
  <si>
    <t>FHIR DSTU 2</t>
  </si>
  <si>
    <t>W3C</t>
  </si>
  <si>
    <t>Health Care IT; Clinical Decision Support Systems</t>
  </si>
  <si>
    <t>Consumer Mobile Health Application Functional Framework</t>
  </si>
  <si>
    <t>Tim McKay</t>
  </si>
  <si>
    <t>Assuming 30% to 50% of material will be derivative from existing conformance criteria from the PHR-S FM and EHR-S FM</t>
  </si>
  <si>
    <t>Payors, Other (specify in Misc. Notes below)</t>
  </si>
  <si>
    <t>Mobile Framework for Healthcare Adoption of Short-Message Technologies (mFHAST)</t>
  </si>
  <si>
    <t>Nathan Botts</t>
  </si>
  <si>
    <t>No dependencies identified to date.</t>
  </si>
  <si>
    <t>Immunization Registries, Standards Development Organizations (SDOs), Payors, Other (specify in Misc. Notes below)</t>
  </si>
  <si>
    <t>EHR, PHR; Equipment; Health Care IT</t>
  </si>
  <si>
    <t>Clinical and Public Health Laboratories; Emergency Services; Local and State Departments of Health</t>
  </si>
  <si>
    <t>2019 Jan WGM/Ballot</t>
  </si>
  <si>
    <t>Pilot WIKI Based Ballot Editing</t>
  </si>
  <si>
    <t>Benjamin Flessner</t>
  </si>
  <si>
    <t>2015 May WGM Totals</t>
  </si>
  <si>
    <t>Model Automatic eXchange (MAX) for UML Models R2</t>
  </si>
  <si>
    <t>AbdulMalik Shakir</t>
  </si>
  <si>
    <t>Emergency Medical Services (EMS) Hospital Outcomes Report</t>
  </si>
  <si>
    <t>Logical Model</t>
  </si>
  <si>
    <t>Tony Julian</t>
  </si>
  <si>
    <t>InM Co-Chair</t>
  </si>
  <si>
    <t>2019 Sept WGM/Ballot</t>
  </si>
  <si>
    <t>Brett Marquard; Keith Boone</t>
  </si>
  <si>
    <t>Terminology Quality Development and Management Processes (TQA)</t>
  </si>
  <si>
    <t>Define and communicate consistent set of vocabulary QA requirements and describe processes that can be used to implement these requirements for decentralized development of terminology artifacts used across all HL7 product families, coupled with a centralized management structure. Given that V3 Harmonization is a central example of one approach to terminology management within that one product family, review and suggestions for improvement of the harmonization process will be part of this deliverable. The processes defined through this project would be followed by all HL7 groups, I.E.: all HL7 standards that reference terminology. This project will not include implementation of the processes documented; the deliverable will be a process document to be implemented via a different project.</t>
  </si>
  <si>
    <t>Rob McClure</t>
  </si>
  <si>
    <t>Work Group 
(CLICK DROPDOWN ARROW TO FILTER)</t>
  </si>
  <si>
    <t>Ted Klein; Frank Oemig; Rob McClure</t>
  </si>
  <si>
    <t>Work and Health Functional Profile and Associated Glossary, including Occupational Data for Health (ODH) and Injury and Poisoning Causation (External Cause) Codes</t>
  </si>
  <si>
    <t>John Ritter</t>
  </si>
  <si>
    <t>FHIR Infrastructure Work Group</t>
  </si>
  <si>
    <t>Riki Merrick</t>
  </si>
  <si>
    <t>Clinical and Public Health Laboratories; Local and State Departments of Health; Healthcare Institutions (hospitals, long term care, home care, mental health); Other (specify in Misc. Notes below)</t>
  </si>
  <si>
    <t>Lisa Nelson</t>
  </si>
  <si>
    <t>The Document Template will use templates defined in C-CDA R2.1</t>
  </si>
  <si>
    <t>Quality Reporting Agencies, Regulatory Agency, Payors, Other (specify in Misc. Notes below)</t>
  </si>
  <si>
    <t>Standards Maturity Measurement Tool</t>
  </si>
  <si>
    <t>Policy Advisory Committee</t>
  </si>
  <si>
    <t>A tool, e.g., survey, to measure relevant dimensions of the maturity of a standard or implementation guide given an intended use / context.</t>
  </si>
  <si>
    <t>Templates DSTU R1 formalization of the European Cross-Borders (epSOS) Patient Summary, ePrescription and eDispensation documents using ART-DECOR for optimal implementation guidance materials, validation and content testing support</t>
  </si>
  <si>
    <t>Kai U. Heitmann, Giorgio Cangioli</t>
  </si>
  <si>
    <t>2015 Oct WGM Totals</t>
  </si>
  <si>
    <t>HL7 Attachments Supplemental Guide for the Exchange of C-CDA Based Documents -- Implementation Guide DSTU Release 1</t>
  </si>
  <si>
    <t>Craig Gabron and Robert Dieterle</t>
  </si>
  <si>
    <t>Create New Standard, Revise Current Standard, Supplement to a Current Standard, Implementation Guide</t>
  </si>
  <si>
    <t>Informational Guide for Attachments (Project ID 1155)</t>
  </si>
  <si>
    <t>FHIR Profile</t>
  </si>
  <si>
    <t>Ballot - Comment</t>
  </si>
  <si>
    <t>Develop FHIR sequence resource for Clinical Genomics</t>
  </si>
  <si>
    <t>Jonathan Holt, Mollie Ullman-Cullere, Jeremy Warner, Gil Alterovitz</t>
  </si>
  <si>
    <t>Quality Reporting Agencies, Regulatory Agency, Payors</t>
  </si>
  <si>
    <t>Develop and maintain FHIR Infrastructure resources</t>
  </si>
  <si>
    <t>Jonathan Coleman</t>
  </si>
  <si>
    <t>Ed Hammond</t>
  </si>
  <si>
    <t>Only dependency is the receipt of comments on DSTU R1 as well as the FHIR Lab Order Profile project (to be formalized) and the FHIR Order Request/Response discussions (#1068).</t>
  </si>
  <si>
    <t>Riki Merrick, Lorraine Constable</t>
  </si>
  <si>
    <t>Public Health Case Report Update</t>
  </si>
  <si>
    <t>Maribeth Gagnon (CDC)</t>
  </si>
  <si>
    <t>Clinical and Public Health Laboratories, Standards Development Organizations (SDOs), Other (specify in Misc. Notes below)</t>
  </si>
  <si>
    <t>Michelle Williamson, Hetty Khan</t>
  </si>
  <si>
    <t>There are no current dependencies on existing projects.</t>
  </si>
  <si>
    <t>Develop and maintain FHIR security resources</t>
  </si>
  <si>
    <t>John Moehrke</t>
  </si>
  <si>
    <t>Work Group Multi-Year Planning</t>
  </si>
  <si>
    <t>Rick Haddorff</t>
  </si>
  <si>
    <t>Investigative Project (PSS-Lite)</t>
  </si>
  <si>
    <t>Clinical and Public Health Laboratories, Immunization Registries, Quality Reporting Agencies, Regulatory Agency, Payors</t>
  </si>
  <si>
    <t>QRDA Category III</t>
  </si>
  <si>
    <t>HL7 Cloud Planning Guide</t>
  </si>
  <si>
    <t>Ken Rubin</t>
  </si>
  <si>
    <t>Pharmaceutical; EHR, PHR; Health Care IT; Clinical Decision Support Systems; Lab; HIS; Other (specify in Misc. Notes below)</t>
  </si>
  <si>
    <t>Occupational Data for Health Data Elements and Structure for Consolidated CDA Social History Section</t>
  </si>
  <si>
    <t>Zachary May</t>
  </si>
  <si>
    <t>Dependent on the next balloted release of C-CDA. Phase 2 proposes including the template developed in Phase 1 in next C-CDA release. The next release of C-CDA will involve more than this template and will likely be balloted under a different project.</t>
  </si>
  <si>
    <t>Quality Reporting Agencies, Regulatory Agency, Standards Development Organizations (SDOs), Other (specify in Misc. Notes below)</t>
  </si>
  <si>
    <t>Emergency Services; Local and State Departments of Health; Medical Imaging Service; Healthcare Institutions (hospitals, long term care, home care, mental health); Other (specify in Misc. Notes below)</t>
  </si>
  <si>
    <t>Pharmacy Glossary</t>
  </si>
  <si>
    <t>To create a Pharmacy Glossary by harmonizing and reconciliation key terms and definitions from multiple sources.</t>
  </si>
  <si>
    <t>2016 Jan WGM Totals</t>
  </si>
  <si>
    <t>PSS Lite</t>
  </si>
  <si>
    <t>Arden Syntax Specialist Certification Program</t>
  </si>
  <si>
    <t>Karsten Fehre</t>
  </si>
  <si>
    <t>Arden Syntax Implementation Guide R1 (already published)</t>
  </si>
  <si>
    <t>none</t>
  </si>
  <si>
    <t>This project will focus on the EHR System functionality that will support the needs of users of EHR Systems in any setting where patients who are workers (or families of those workers) receive care, via the creation of a Functional Profile. In order to create EHR System functionality that best depicts concepts that relate health and work, and addresses the need to fully document causation for injuries and acute poisonings, new terms may be needed to supplement or clarify the terms of the EHR System Functional Model's (EHR-S FM) Glossary via the creation of a Work and Health Functional Profile Glossary. Also, certain existing language of the EHR-S FM's Functions and Conformance Criteria may need to be clarified via a Work and Health Functional Profile and/or modifications to the EHR-S FM Glossary.</t>
  </si>
  <si>
    <t>Dominik Brammen</t>
  </si>
  <si>
    <t>Peter Park,</t>
  </si>
  <si>
    <t>HL7 Endorsement of DICOM PS3.20: Imaging Reports using HL7 CDA</t>
  </si>
  <si>
    <t>Externally developed IG is to be Endorsed</t>
  </si>
  <si>
    <t>Bryn Rhodes, Ewout Kramer</t>
  </si>
  <si>
    <t>Assist the Health Development Organization</t>
  </si>
  <si>
    <t>International Mentoring Committee</t>
  </si>
  <si>
    <t>IMC Co-Chairs</t>
  </si>
  <si>
    <t>2019 May WGM/Ballot</t>
  </si>
  <si>
    <t>Work with key health care stakeholders to create a Health Development Organization (HDO)</t>
  </si>
  <si>
    <t>IMC Co-Chair</t>
  </si>
  <si>
    <t>Focus on the formation of an HL7 Affiliate(s) in eastern Africa.</t>
  </si>
  <si>
    <t>Respond to ad hoc requests for support from fledgling Affiliates</t>
  </si>
  <si>
    <t>2020 Sept WGM/Ballot</t>
  </si>
  <si>
    <t>Unique Device Identifier (UDI) Implementation Guidance Requirements</t>
  </si>
  <si>
    <t>Equipment; Health Care IT</t>
  </si>
  <si>
    <t>HL7 Pharmacy FHIR Updates</t>
  </si>
  <si>
    <t>Pharmaceutical; EHR, PHR; Clinical Decision Support Systems; HIS; Other (specify in Misc. Notes below)</t>
  </si>
  <si>
    <t>Version 2.9 Messaging Standard</t>
  </si>
  <si>
    <t>New version of the standard required to incorporate changes required by work groups, regulation changes, and new requirements of membership, as demonstrated by proposals submitted.</t>
  </si>
  <si>
    <t>Clinical and Public Health Laboratories, Quality Reporting Agencies, Regulatory Agency, Standards Development Organizations (SDOs)</t>
  </si>
  <si>
    <t>RCRIM FHIR Resources and Profiles</t>
  </si>
  <si>
    <t>Elaine Ayres and Lloyd McKenzie</t>
  </si>
  <si>
    <t>Pharmaceutical; EHR, PHR; Health Care IT; HIS</t>
  </si>
  <si>
    <t>Structured Product Labeling for Food (SPL R8)</t>
  </si>
  <si>
    <t>Vada Perkins and Elaine Ayres</t>
  </si>
  <si>
    <t>V3 Domain Information Model (DIM / DMIM)</t>
  </si>
  <si>
    <t>Pharmacist Care Plan</t>
  </si>
  <si>
    <t>Scott Robertson</t>
  </si>
  <si>
    <t>No known dependencies</t>
  </si>
  <si>
    <t>Pharmacy HIT Collaborative, National Council for Prescription Drug Programs</t>
  </si>
  <si>
    <t>HL7 Vocabulary FHIR Specification Updates</t>
  </si>
  <si>
    <t>Rob Hausam, Reuben Daniels</t>
  </si>
  <si>
    <t>The curation, development, and evolution of the FHIR specification related to terminology currently takes place in an ad hoc way as part of the main Vocabulary Work Group calls and meetings, where time often does not permit all of the issues to be adequately addressed or discussed, leading to longer time frames for resolution. Conducting this activity in the confines of a dedicated project (with its own project calls) would help ensure faster delivery of updates to the relevant parties.</t>
  </si>
  <si>
    <t>FHIR project</t>
  </si>
  <si>
    <t>Lists items that are an Investigative Project (aka PSS Lite)</t>
  </si>
  <si>
    <t xml:space="preserve">An investigative project must advance in two WGM cycles, requiring a full scope statement.  Otherwise the project will be closed. </t>
  </si>
  <si>
    <t>Project</t>
  </si>
  <si>
    <t>PSS Lite
Investigative
Project</t>
  </si>
  <si>
    <t>PSS
Lite</t>
  </si>
  <si>
    <t>Project Health
(Nbr of Red Cells In
Cols C, D, K, M)</t>
  </si>
  <si>
    <t>% of PI Items
Behind&gt;120 Days
((Col. I+J) / Col. L)</t>
  </si>
  <si>
    <t>Lite02</t>
  </si>
  <si>
    <t>Lite03</t>
  </si>
  <si>
    <t>Lite04</t>
  </si>
  <si>
    <t>Lite05</t>
  </si>
  <si>
    <t>Lite06</t>
  </si>
  <si>
    <t>Lite07</t>
  </si>
  <si>
    <t>Lite08</t>
  </si>
  <si>
    <t>Lite09</t>
  </si>
  <si>
    <t>Lite10</t>
  </si>
  <si>
    <t>Lite11</t>
  </si>
  <si>
    <t>Lite12</t>
  </si>
  <si>
    <t>Lite13</t>
  </si>
  <si>
    <t>Lite14</t>
  </si>
  <si>
    <t>Lite15</t>
  </si>
  <si>
    <t>Lite16</t>
  </si>
  <si>
    <t>Lite17</t>
  </si>
  <si>
    <t>Lite18</t>
  </si>
  <si>
    <t>Lite19</t>
  </si>
  <si>
    <t>Lite20</t>
  </si>
  <si>
    <t>Lite21</t>
  </si>
  <si>
    <t>Lite22</t>
  </si>
  <si>
    <t>Lite23</t>
  </si>
  <si>
    <t>Lite24</t>
  </si>
  <si>
    <t>Lite25</t>
  </si>
  <si>
    <r>
      <t xml:space="preserve">Tgt Date 
(action needs to be done in 2 WGM Cycles)
</t>
    </r>
    <r>
      <rPr>
        <b/>
        <sz val="10"/>
        <color rgb="FFFFFF00"/>
        <rFont val="Arial"/>
        <family val="2"/>
      </rPr>
      <t>Yellow - 1 WGM Cycle Since Start Date</t>
    </r>
    <r>
      <rPr>
        <b/>
        <sz val="10"/>
        <rFont val="Arial"/>
        <family val="2"/>
      </rPr>
      <t xml:space="preserve">
</t>
    </r>
    <r>
      <rPr>
        <b/>
        <sz val="10"/>
        <color rgb="FFFF0000"/>
        <rFont val="Arial"/>
        <family val="2"/>
      </rPr>
      <t>Red - 2 WGM Cycles Since Start Date</t>
    </r>
  </si>
  <si>
    <t>Functional Profile for Regional Interoperable EHR-Systems (Fascicolo Sanitario Elettronico)</t>
  </si>
  <si>
    <t>Giorgio Cangioli</t>
  </si>
  <si>
    <t>HL7 Affiliate Project</t>
  </si>
  <si>
    <t>Revision of the Patient Summary Report HL7 CDA R2 IG v1.0</t>
  </si>
  <si>
    <t>Revision of the Laboratory Report HL7 CDA R2 IG v1.0</t>
  </si>
  <si>
    <t>Italy</t>
  </si>
  <si>
    <t>Development and Maintenance of Immunization-related FHIR Resources</t>
  </si>
  <si>
    <t>Joginder Madra</t>
  </si>
  <si>
    <t>The artifacts produced by this project will be balloted as part of the FHIR balloting project managed by the FHIR Infrastructure Work Group.</t>
  </si>
  <si>
    <t>Immunization Registries</t>
  </si>
  <si>
    <t>Revise process to withdraw protocol specifications</t>
  </si>
  <si>
    <t>Dave Hamill</t>
  </si>
  <si>
    <t>Austin Kreisler, Mary Kay McDaniel</t>
  </si>
  <si>
    <t>2016 May WGM Totals</t>
  </si>
  <si>
    <t>May 2016: RJenders provided updated target dates.</t>
  </si>
  <si>
    <t>Ballot - Normative (no STU)</t>
  </si>
  <si>
    <t>HL7 CDA R2 Periodontal Attachment Implementation Guide: Exchange of C-CDA Based Documents, Release 1 - US Realm</t>
  </si>
  <si>
    <t>Create a new Periodontal Attachment Implementation Guide based on C-CDA R2.1 This guide is to convey information about periodontal related services. The items defined for electronic supporting documentation were developed by the Standards Committee on Dental Informatics of the American Dental Association.</t>
  </si>
  <si>
    <t>Ballot - STU to Normative</t>
  </si>
  <si>
    <t>Create New Standard, Revise Current Standard, Supplement to a Current Standard</t>
  </si>
  <si>
    <t>The American Dental Association has a business need for an electronic periodontal attachment. It is based on analysis of paper forms that have been used by dentists and payers in the past.</t>
  </si>
  <si>
    <t>The project requires approval from the Structured Document Work Group. The Periodontal Attachment Implementation guide will be based on C-CDA R2.1</t>
  </si>
  <si>
    <t>American Dental Association</t>
  </si>
  <si>
    <t>STU - Reconcile</t>
  </si>
  <si>
    <t>STU - Test Period/Accepting Comments</t>
  </si>
  <si>
    <t>Ballot - STU</t>
  </si>
  <si>
    <t>STU - Request Publication</t>
  </si>
  <si>
    <t>STU - Expired Test Period</t>
  </si>
  <si>
    <t>Yan Heras</t>
  </si>
  <si>
    <t>HQMF, QDM-based HQMF, QRDA Category I Release 3.1</t>
  </si>
  <si>
    <t>2020 Jan WGM/Ballot</t>
  </si>
  <si>
    <t>This effort will consult with activities of the US Clinical Quality Framework Initiative for piloting efforts.</t>
  </si>
  <si>
    <t>Standards Privacy Impact Assessment Cookbook</t>
  </si>
  <si>
    <t>This Standards Privacy Impact Assessment (SPIA) Cookbook guides HL7 standards developers through a process that helps ensure they consider the privacy impacts that the implementation of their standard will have on individuals. It encourages all HL7 standards developers to add a 'Privacy Considerations' section to their standard, a section which will address if actions involving personally identifiable information (PII) are in scope of the standard. If so, HL7 standards developers are encouraged to recommend that implementers reference jurisdictional laws, regulations, and policies when performing actions involving PII. Specific instructions or guidelines for implementing standards involving PII are out of scope of this SPIA Cookbook. It is up to individual implementers to determine how they will handle and protect PII.</t>
  </si>
  <si>
    <t>Local Training to Local Communities</t>
  </si>
  <si>
    <t>Virginia Lorenzi</t>
  </si>
  <si>
    <t>Depends on the schedule of the local community organization</t>
  </si>
  <si>
    <t>Might mean we are working with another organization, like local HIMSS</t>
  </si>
  <si>
    <t>Gary Dickinson, Mark Janczewski, MD</t>
  </si>
  <si>
    <t>HL7 Personal Health Record System Functional Model - Update from Release 1 to Release 2 format</t>
  </si>
  <si>
    <t>Gary Dickinson; Lorraine Doo; John Ritter</t>
  </si>
  <si>
    <t>The HL7 EHR Profile Designer Tool needs to be able to accommodate the needs expressed in Section 3.b Project Need (above).</t>
  </si>
  <si>
    <t>Data Access Framework (DAF) FHIR Implementation Guide</t>
  </si>
  <si>
    <t>Bob Dieterle and Mitra Rocca</t>
  </si>
  <si>
    <t>New/Modified HL7 Policy/Procedure/Process, White Paper (Non-Balloted WG Approved Only)</t>
  </si>
  <si>
    <t>Assist the Health Development Organization to adopt the following mission statement: Promote the adoption and implementation of HIT standards in Low and Middle Income Country (LMIC) settings with a view towards accelerating the attainment of the United Nations' 'Sustainable Development Goal 3' via the creation of an implementation framework that can be endorsed and implemented by various regions.</t>
  </si>
  <si>
    <t>Perform an internal process-improvement activity to review the International Mentoring Committee's methods of responding to requests for assistance from Affiliates.</t>
  </si>
  <si>
    <t>Definition of negation requirements for standards</t>
  </si>
  <si>
    <t>N/A - Artifacts to be stored in the FHIR repository</t>
  </si>
  <si>
    <t>2020 May WGM/Ballot</t>
  </si>
  <si>
    <t>Privacy, Access and Security Services (PASS) Healthcare Audit Services Conceptual Model</t>
  </si>
  <si>
    <t>Diana Proud-Madruga</t>
  </si>
  <si>
    <t>Expired STU</t>
  </si>
  <si>
    <t>FHIR-based context-aware knowledge retrieval (infobutton on FHIR)</t>
  </si>
  <si>
    <t>Guilherme Del Fiol, Howard Strasberg</t>
  </si>
  <si>
    <t>FHIR Repository Process and Requirements, Phase 1 (ONC Grant Funded Project)</t>
  </si>
  <si>
    <t>FHIR for Device Data Reporting</t>
  </si>
  <si>
    <t>Todd Cooper</t>
  </si>
  <si>
    <t>Revise Current Standard, White Paper (Balloted Informative), Implementation Guide</t>
  </si>
  <si>
    <t>Replaces 1103 - Develop FHIR resources and profiles for the second DSTU release</t>
  </si>
  <si>
    <t>Reaffirm HL7 Verson 3 Standard: Data Types - Abstract Specification, R2</t>
  </si>
  <si>
    <t>Development and Maintenance of Vital Records Death Reporting FHIR Resources and Profiles</t>
  </si>
  <si>
    <t>Paula Braun</t>
  </si>
  <si>
    <t>The artifacts produced by this project will be balloted as part of the FHIR balloting project managed by the FHIR Management Group and are also dependent on SMART.</t>
  </si>
  <si>
    <t>Other Stakeholders and Vendors: Centers for Disease Control and Prevention, National Association for Public Health Statistics and Information Systems (NAPHSIS), Vital Records System Vendors, and Health Information Exchanges</t>
  </si>
  <si>
    <t>Artifacts to be stored in the FHIR repository and PHER Wiki</t>
  </si>
  <si>
    <t>HL7 Version 2.6 Implementation Guide: Vital Records Death Reporting, DSTU 2 (US Realm)</t>
  </si>
  <si>
    <t>Pharmaceutical; Equipment; Health Care IT</t>
  </si>
  <si>
    <t>2016 Sept WGM Totals</t>
  </si>
  <si>
    <t>Reporting is 'on hold' for the fields below as the PBS Metrics staff modifies the programming logic so that the results are more accurate</t>
  </si>
  <si>
    <r>
      <t xml:space="preserve">Idle Ballots
</t>
    </r>
    <r>
      <rPr>
        <strike/>
        <sz val="10"/>
        <rFont val="Arial"/>
        <family val="2"/>
      </rPr>
      <t>Note: The source for this information is from the Reports link on Work Group's pages within www.HL7.org)
Idle ballot items are those items that have not returned to ballot after three or more cycles and have not published, whether or not reconciliation activities are complete.
Example: If a Jan 2013 item appears on the Idle Ballot report, that item should be resolved prior to submitting a NIB for the May 2014 ballot cycle.</t>
    </r>
  </si>
  <si>
    <r>
      <t xml:space="preserve">Expired DSTU
</t>
    </r>
    <r>
      <rPr>
        <strike/>
        <sz val="10"/>
        <rFont val="Arial"/>
        <family val="2"/>
      </rPr>
      <t>Note: The source for this information is from the Reports link on Work Group's pages within www.HL7.org)
The Expired/Expiring DSTUs report lists the following:
DSTUs that will reach their expiration date in the next three months.
DSTUs that have already passed their expiration date and for which the sponsoring Work Group has not either: 
- Indicated that the item will return to ballot as either a DSTU Update or a Normative Standard, or
- Asked the Technical Steering Committee (TSC) for an extension to the DSTU, or 
- Indicated to the TSC that the item will be withdrawn from future consideration.</t>
    </r>
  </si>
  <si>
    <r>
      <t xml:space="preserve">Active ballots without Recon packages 
</t>
    </r>
    <r>
      <rPr>
        <strike/>
        <sz val="10"/>
        <rFont val="Arial"/>
        <family val="2"/>
      </rPr>
      <t xml:space="preserve">Note: The source for this information is from the Reports link on Work Group's pages within www.HL7.org)
Active Ballot Items Without Reconciliation Packages </t>
    </r>
  </si>
  <si>
    <r>
      <t xml:space="preserve">Non-advancing
</t>
    </r>
    <r>
      <rPr>
        <strike/>
        <sz val="10"/>
        <rFont val="Arial"/>
        <family val="2"/>
      </rPr>
      <t>Note: The source for this information is from the Reports link on Work Group's pages within www.HL7.org)
Non-Advancing Ballots are those that have balloted three or more times at the same ballot level.</t>
    </r>
  </si>
  <si>
    <t>QDM-based Health Quality Measure Format</t>
  </si>
  <si>
    <t>CQL-based HQMF Implementation Guide</t>
  </si>
  <si>
    <t>Conformance Work Group</t>
  </si>
  <si>
    <t>Specimen DAM Update</t>
  </si>
  <si>
    <t>Need to consolidate various use case requirements across domains using specimen, expanding to the use cases covered by BRIDG.</t>
  </si>
  <si>
    <t>Laboratory Results Interface Implementation Guide</t>
  </si>
  <si>
    <t>Riki Merrick, Hans Buitendijk</t>
  </si>
  <si>
    <t>Pharmacy FHIR Profiles Project</t>
  </si>
  <si>
    <t>Melva Peters, Brett Marquard, Eric Haas</t>
  </si>
  <si>
    <t>Occupational Data for Health (ODH) Elements and Structure in HL7 V2 Messaging and FHIR</t>
  </si>
  <si>
    <t>Stacey Marovich</t>
  </si>
  <si>
    <t>ODH in a C-CDA structure is in ballot reconciliation through the Structured Documents WG. ODH also is published through IHE. All ODH formats need to remain aligned. This will depend upon ballot cycles and reconciliation for V2 and FHIR.</t>
  </si>
  <si>
    <t>HL7 Version 2.8.2 Implementation Guide: Immunization Messaging, Release 1 STU (US Realm)</t>
  </si>
  <si>
    <t>Craig Newman</t>
  </si>
  <si>
    <t>There are no current dependencies on existing HL7 projects.</t>
  </si>
  <si>
    <t>Security Work Group 3-Year Plan</t>
  </si>
  <si>
    <t>Security Work Group Co-Chairs</t>
  </si>
  <si>
    <t>Implementers</t>
  </si>
  <si>
    <t>Security Risks</t>
  </si>
  <si>
    <t>External Drivers</t>
  </si>
  <si>
    <t>Common Names / Keywords / Aliases</t>
  </si>
  <si>
    <t>Lineage</t>
  </si>
  <si>
    <t>External Vocabularies</t>
  </si>
  <si>
    <t>Products</t>
  </si>
  <si>
    <t>Joint Copyright?</t>
  </si>
  <si>
    <t>External Pjt Collaborations</t>
  </si>
  <si>
    <t>USRSC Approval</t>
  </si>
  <si>
    <t>ARB Approval</t>
  </si>
  <si>
    <t>U.S. Govt Interest?</t>
  </si>
  <si>
    <t>Unique Specimen Identifier Requirements -  Informative Work</t>
  </si>
  <si>
    <t xml:space="preserve">This project is the development of a unique identifier standard for anatomic pathology specimens and specimen derivatives. For this project, a 'specimen derivative' is a portion of the original specimen that is must also uniquely identified. _x000D_
_x000D_
The goal is to produce an identification methodology to ensure the interoperable use of a unique identifier. Such an identifier will enable the identification of a specimen or specimen derivative outside of the laboratory where it was originally labeled. </t>
  </si>
  <si>
    <t xml:space="preserve">Discussions surrounding the need of the unique identifier have been held with DICOM Working Group 26. At the last DICOM meeting, the group was supportive of such a project. DICOM WG26 is developing standards to support the workflow and data in the anatomic pathology laboratory, with DICOM objects holding the information objects. The unique identifier is critical in the efficient management of workflow and movement of data for the DICOM standards. </t>
  </si>
  <si>
    <t xml:space="preserve">The first release of the Intra-operative Anesthesiology Domain Analysis Model Project will focus on the intra-operative anesthetic process and its documentation in the anesthetic record.  The goal of this project is to support the exchange and understanding of anesthesiology data by establishing:_x000D_
 - A structural outline of the anesthetic record_x000D_
 - Detailed Clinical Models (DCMs) for components of intra-operative anesthesia_x000D_
 - Standard terms and definitions for common anesthesiology data elements_x000D_
_x000D_
In addition to clinicians, this standardization will also be beneficial to such groups as researchers, other standards groups, and industry vendors responsible for creating anesthesia information systems.   Much work has been done in the area of anesthesiology terminology classification, and this project will seek to build upon and further enhance that work. _x000D_
With substantial input from anesthesiologists, the team will create use cases and an activity diagram to identify the data that are routinely collected during intra-operative anesthesia.  It will document those data elements, define them, and define the sets of permissible values, where appropriate. The deliverable will include UML class models but at this point in time these will not tie back to the RIM._x000D_
_x000D_
As a general indication of scope this includes, but is not limited to, the following major topics. Note that each topic embraces detailed content that cannot be fully elaborated here._x000D_
 - Pre-operative clinical summary including labs, vital signs, allergies, specific risk factors etc._x000D_
 - Anesthetic plan including proposed surgical and anesthetic procedures_x000D_
 - Equipment, monitoring and checklists_x000D_
 - Ventilatory parameters_x000D_
 - General anesthesia technique_x000D_
 - Regional anesthesia technique_x000D_
 - Intra-operative events and notes_x000D_
 - Drug administations_x000D_
 - Fluid input and output_x000D_
 - Physiological data acquired from patient connected devices_x000D_
 - Compliance with regulatory requirements_x000D_
 - Post-operative instructions and record  </t>
  </si>
  <si>
    <t xml:space="preserve">The anesthetic record is a required medico-legal document. Increasingly anesthesiologists are using electronic anesthesia information management systems (AIMS) to create records but there is currently no agreed standard concerning either the structure or detailed content of electronic records. Such a standard would make possible the aggregation of data for the purposes of quality assurance, clinical governance and research. </t>
  </si>
  <si>
    <t xml:space="preserve">The emergence of Health eDecision knowledge representation artifacts suggests the need to explore the relationship of Arden Syntax to other knowledge formalisms. This will be the focus of this latest release of the Arden Syntax IG. </t>
  </si>
  <si>
    <t xml:space="preserve">Arden Syntax v3.0 will be an updated, non-backward-compatible successor to Arden Syntax v2.10 in the universal realm.  The primary change in v3.0 over v2.10 will be incorporation of a standard data model for external data mappings in order to address the 'curly braces' problem.  </t>
  </si>
  <si>
    <t xml:space="preserve">Key obstacles to widespread adoption of the Arden Syntax are the diversity of data models in current use and the consequent need to remap data elements when sharing computable knowledge (Medical Logic Modules). Use of a standard data model will enhance knowledge sharing by allowing organizations to map once between their local data model and the standard, easing the process of implementing knowledge encoded using a standard data model. </t>
  </si>
  <si>
    <t>It is expected that this latest version of Arden Syntax will depend on a standard data model developed outside of the context of Arden. Using an existing model is especially advantageous in order to avoid creating an idiosyncratic data model and obviates the resources to develop such a thing.</t>
  </si>
  <si>
    <t xml:space="preserve">For 2015 and 2016, Arden Syntax will work on:_x000D_
Project 1117 - Arden Syntax Implementation Guide Release 2_x000D_
Project 1118 - Arden Syntax for Medical Logic Systems v3.0_x000D_
_x000D_
Additional future work will be identified at the September, 2014 WGM in Chicago_x000D_
</t>
  </si>
  <si>
    <t>Vendors and health care organizations are seeking guidance on best practices regarding the implementation of CDS, including what standards to use and how they should be deployed. The purpose of this IG is to fulfill that need by showing how various standards fit in an overall CDS strategy.</t>
  </si>
  <si>
    <t>Create a written examination that will serve as the basis for HL7 certification of knowledge in the Arden Syntax.  This will include composition of a test, a practice test, a study guide and study preparation educational material.</t>
  </si>
  <si>
    <t>Numerous commercial and academic implementations of Arden Syntax exist internationally that are actively used to provide clinical decision support. These in turn require workers to compose and maintain medical logic modules written in the Arden Syntax. A certification test will enable employers, employees and others to establish competence in the use of the Arden Syntax.</t>
  </si>
  <si>
    <t xml:space="preserve">Arden Syntax for Medical Logic Systems; Medical Logic Modules (MLMs) </t>
  </si>
  <si>
    <t>April 2014: C. Gabron: 964 should be moved out to 2017. The AWG will pursue these items once the Attachment regulation receives an implementation date from CMS. PMO modified the Next Milestone Date.</t>
  </si>
  <si>
    <t>This project will define an Implementation Guide for Additional Attachment Templates that is limited to the following:_x000D_
 - Creating new document templates to accommodate all relevant documentation required to describe the 'complete encounter' necessary to meet CMS and other payer requirements where all documentation must be created and signed at the time of service (in particular prior to billing). This requires that all current Consolidated CDA R2 (C-CDAR2) sections relevant to the encounter type SHALL be 'equired' in the document. _x000D_
 - Applying specific null flavors for situations where the EHR does not collect the information required for a specific section._x000D_
 - Applying specific null flavors for situations where the information required for a specific section is not collected for a particular encounter._x000D_
 - Defining specific section(s) and entry templates to include all completed and in process orders - to the extent they are not already specified in the current C-CDAR2.  These orders are required for documentation of provider authorization of the respective services.  Examples include the actual completed or in-process order for laboratory testing or the order for durable medical equipment. Note: these do not include orders a part of a plan of care that are not completed or currently in process (e.g. ordered, but not yet fulfilled) _x000D_
 - Defining specific section and entry templates to convey XML tagged data captured and stored in the EHR by Structured Data Capture templates that will be used by CMS and other payers to facilitate provider document of medical necessity for specific procedures and services.</t>
  </si>
  <si>
    <t>V3 Documents-Administrative (e.g. SPL); V3 Documents-Clinical (e.g. CDA)</t>
  </si>
  <si>
    <t>Aug 2015: TSC approved DSTU publication of publish HL7 Implementation Guide for CDA Release 2: Additional CDA R2 Templates - Clinical Documents for Payers 0 Set 1, Release 1 - US Realm through 2017-09-02.</t>
  </si>
  <si>
    <t>Create a new testable Implementation Guide based on the current Attachments Supplemental Guide (Project ID 1155) with defined requirements and conformance language for the exchange of Attachments between a provider or their agent and a payer or their agent.  Definition of Attachment is, 'supplemental documentation needed about a patient(s) to support a specific health care-related event (such as a claim, eligibility, prior authorization, referrals, and others) using a standardized format.' _x000D_
_x000D_
The guide will define requirements for _x000D_
1)	Identifying attachments (including LOINC codes)_x000D_
2)	sending attachments_x000D_
3)	requesting attachments_x000D_
4)	responding to requests for attachments_x000D_
5)	use of common transports_x000D_
6)	required metadata associated with each transport_x000D_
_x000D_
This project will take an Informative Guide, add additional information and conformance language and publish a DSTU implementation guide</t>
  </si>
  <si>
    <t>Potential issuance of Attachment regulation by CMS in 2016</t>
  </si>
  <si>
    <t>Based on an balloted Informative Guide</t>
  </si>
  <si>
    <t>Potential issuance of Attachment regulation by CMS in 2017-2018 timeframe.</t>
  </si>
  <si>
    <t xml:space="preserve">Periodontal Attachment </t>
  </si>
  <si>
    <t>Based on C-CDA R2.1</t>
  </si>
  <si>
    <t>Received</t>
  </si>
  <si>
    <t>Not Needed</t>
  </si>
  <si>
    <t>The Child Health Neonatology Profile for Electronic Health Record Systems v 1.0 (Neonatology Profile) is a project of the HL7 Child Health Work Group.  It conforms to the HL7 Electronic Health Record-Systems Functional Model v 1.0 (EHR-S FM) and the HL7 Child Health Functional Profile for EHR-Systems v 1.0 (Child Health Profile).  This first iteration is aimed at developing functional data standards and related conformance criteria for EHR systems that are used in providing medical care in hospital-based neonatal intensive care units (NICUs) in the United States for newborn infants, especially those who are ill or premature._x000D_
_x000D_
Specifically, the Neonatology Profile describes functionality necessary for a U.S. neonatologist to provide care to newborns in the (1) delivery room, (2) neonatal intensive care unit (including level III ICUs,(3) outpatient follow-up of NICU graduates through their second birthday, and (4) during transport to other care facilities. _x000D_
_x000D_
It does not necessarily include functions necessary to provide subspecialty or surgical care in these environments, except as required by the neonatologist's participation in those activities._x000D_
_x000D_
However, the project will explore including functions to support ophthalmology follow-up after discharge for preterm infants, which is very time sensitive._x000D_
_x000D_
The project team will review industry resources that may aid in writing functional requirements, such as work coming out of the EHR Model Format for Children Project.</t>
  </si>
  <si>
    <t xml:space="preserve">The HL7 functional standards for EHR systems do not currently provide guidance for those who use EHRs for neonatology. The intent is to assist all childcare providers and associated IT vendors in ensuring safe, effective and reliable neonatology care through the safe and effective use of information technology. </t>
  </si>
  <si>
    <t>While there are no dependencies for this project, it is understood that efforts are underway within the HL7 EHR Work Group to publish a Release 2 of the EHR FM. Upon completion of the EHR FM R2, we may want to begin work on R2 of the Neonatology Profile</t>
  </si>
  <si>
    <t xml:space="preserve">Children commonly have specific needs requiring multidisciplinary care and communication. We aim to develop required templates and implementation guide for an electronic format (e.g., CDA) that includes important information about patient (and, when appropriate, parental) preferences and directives when seeking care from health care providers in a variety of settings including urgent or emergent care. _x000D_
 _x000D_
We will identify information requirements from existing examples of emergency information forms and personal health records for children with special healthcare needs. Subject matter areas may include relevant procedures to avoid (e.g., vascular access), communication, behaviour, and contingency-based plans. We will perform analysis against existing standards to identify gaps_x000D_
_x000D_
Naming of this document is included in scope._x000D_
_x000D_
Advance directives will not be included scope. _x000D_
</t>
  </si>
  <si>
    <t>Electronic Health Record; Functional Profile</t>
  </si>
  <si>
    <t>A Virtual Medical Record (vMR) for Clinical Decision Support (CDS) is a data model for representing clinical information inputs and outputs that can be exchanged between CDS engines such as CDS services and local clinical information systems._x000D_
The goal of this project is to create HL7 vMR data models capable of supporting scalable, interoperable CDS.  The vMR data model will be flexible enough to support the exchange of data from both fully encoded electronic health record systems required for computer-enabled CDS or disparate data repositories with partially encoded data.  With regard to CDS inputs encompassed by the vMR, these data represent a CDS-centric viewpoint of the data collected within clinical information systems.  Because significant work exists in this space within the HL7 community, the HL7 vMR project is expected to leverage data models that have already been developed, or are under current development, within the HL7 community.  Thus, with regard to CDS input data, the primary contribution of this project will be to identify the simplified subset of data within existing HL7 data models that are directly relevant for CDS._x000D_
vMR advantages to CDS are:_x000D_
 - Creates one CDS data model, reducing data and terminology discrepancies._x000D_
 - Identifies restrictions that can be made to existing HL7 data models to simplify CDS development, while still ensuring support for needed CDS capabilities._x000D_
 - Enables CDS through a consistent set of standardized data inputs and outputs._x000D_
 - Encourages CDS at the point of care by reducing costs and response turn around time._x000D_
 - Eliminates the need for EHR vendors to maintain proprietary CDS structures and messages._x000D_
_x000D_
The scope of the HL7 vMR project will include:_x000D_
_x000D_
	Developing a UML Domain Analysis Model (DAM) for the vMR through the use of storyboards, activity diagrams, use cases, specification models, and gap analysis, including relevant realm-specific vMRs, other relevant data models, and the initial vMR ballot for comment from September 2008.  The DAM will be modeled in an implementation technology-neutral manner and will be designed to be easily understandable by individuals with expertise in CDS but not necessarily in HL7 version 3 modeling, given the desire to obtain meaningful input and feedback from such individuals_x000D_
   _x000D_
 - Deriving normative and informative HL7 artifacts using the DAM.  These artifacts may include the following:_x000D_
    - Normative HL7 v3 models and/or informative specifications of how existing, normative HL7 v3 models should be used to fulfill the information needs of a vMR_x000D_
    - Normative HL7 v2 implementation guide _x000D_
    - Informative implementation guides_x000D_
    - Other normative and/or informative documents on how to leverage the vMR for CDS (e.g., vMR specification for use by GELLO-based systems, approach to mapping between vMRs instantiated using different implementation technologies).  We will consult the Technical Steering Committee and Structure and Semantic Design Steering Division on how best to proceed on these ballots._x000D_
- Working with HL7 Work Groups to align HL7 vMR inputs and outputs to elements within existing HL7 data models and identifying whether changes will be required to these elements for CDS or whether new elements will be needed to these models._x000D_
For additional scope clarification, please refer to the Figure in the Project Scope Statement.</t>
  </si>
  <si>
    <t>Within the clinical decision support (CDS) community, it has been recognized for some time that the definition and adoption of a common information model for CDS would be of great value, and this concept of a common CDS information model has been generally referred to as a virtual medical record (vMR). Such a common CDS information model is needed in order to enable the design, development, and deployment of scalable and interoperable CDS resources. The objective of this project is to address this need by establishing a standard information model for representing clinical information inputs and outputs that can be exchanged between CDS engines such as CDS services and clinical information systems</t>
  </si>
  <si>
    <t>Domain Analysis Model (DAM); V2 Messages-Clinical; V3 Documents-Clinical (e.g. CDA); - New Product Definition -</t>
  </si>
  <si>
    <t>A Virtual Medical Record (vMR) is a data model for representing the data that are analyzed and/or produced by clinical decision support (CDS) engines.  The purpose of a vMR is to support scalable, interoperable CDS.  The scope of this project is to enhance the technology-neutral Domain Analysis Model (DAM) for the vMR that was adopted as an informative HL7 specification following the September 2011 ballot cycle.</t>
  </si>
  <si>
    <t xml:space="preserve">Clinical decision support can positively impact healthcare quality and efficiency. Decision Support Services can facilitate the implementation and availability of clinical decision support. </t>
  </si>
  <si>
    <t>Virtual Medical Record for Clinical Decision Support (vMR-CDS)  Templates, Release 1 DSTU</t>
  </si>
  <si>
    <t>The scope of this project is to update Release 1 of the Virtual Medical Record (vMR) for Clinical Decision Support (CDS) Templates and to ballot it as a DSTU.  Provided below is an overview of the vMR and vMR templates._x000D_
_x000D_
The vMR is a data model for representing the data that are analyzed and/or produced by CDS engines.  The term vMR has historically been used in the CDS community to refer to a simplified representation of the clinical record that is suitable and safe for a CDS knowledge engineer to directly manipulate in order to derive patient-specific assessments and recommendations.  Historically, the challenge has been that different organizations used different vMRs.  As a consequence, CDS resources (e.g., decision rules) written against one vMR could not be directly re-used by a different organization.  This has been a significant problem, because the development of CDS resources is oftentimes an expensive and time-consuming endeavor.  The purpose of the vMR effort is to define a standard vMR that can be used across CDS implementations.  Moreover, due to the intended use of the vMR, a primary goal is simple and intuitive representation of data that is easy and safe for a typical CDS knowledge engineer to understand, use, and implement._x000D_
_x000D_
vMR templates that constrain the base vMR model to facilitate semantic interoperability, similar to how Consolidated Clinical Document Architecture (C-CDA) templates constrain the base CDA model. The vMR templates are informed by_x000D_
the templates defined for the C-CDA and Quality Reporting Document Architecture (QRDA) standards.</t>
  </si>
  <si>
    <t>See the PSS Word document for the complete scope description._x000D_
_x000D_
The expression of clinically relevant logic for the use of health quality measurement and clinical decision support has historically been viewed from different perspectives, based on the different specific needs of each domain. However, the resulting mechanisms have produced significantly different approaches to representation of what are essentially the same underlying concepts. _x000D_
_x000D_
This project seeks to identify the set of concepts and functionality that are common to both domains with respect to the expression of logic for reasoning about clinical information. By identifying this common core set of concepts, and formalizing them in conceptual and logical models that are independent of both the clinical data model involved, and the ultimate container and focus of that logic, the project can establish a basis for describing and sharing health quality knowledge between the historically disparate domains of quality measurement and clinical decision support._x000D_
_x000D_
Currently, health quality artifacts from the two domains are defined by:_x000D_
1) Health Quality Measure Format (HQMF) Specification, (release 2 of the DSTU) for quality measures._x000D_
2) CDS Knowledge Sharing Implementation Guide (HeD) for decision support artifacts.</t>
  </si>
  <si>
    <t>S&amp;amp;I Framework</t>
  </si>
  <si>
    <t>This project will define a common canonical representation of expression logic for clinical quality drawing on the requirements of the Quality Data Model (QDM), Health Quality Measure Format (HQMF), Clinical Decision Support Knowledge Artifact Specification (CDS KAS), and the conceptual requirements established in Health Quality Reasoning and Expression Logic specification._x000D_
_x000D_
This project will also define a serialization mechanism for that canonical representation to enable point-to-point sharing of clinical knowledge._x000D_
_x000D_
In addition, the project will define a 'conformance profile' consisting of a human-readable syntax targeted for measure and decision support artifact authors that can then be translated into the canonical representation._x000D_
_x000D_
The canonical representation will be defined as a logical model with an accompanying ITS describing how it can be serialized using a specific interchange technology such as XML._x000D_
_x000D_
The conformance profile syntax will be defined using the ANTLR4 grammar framework._x000D_
_x000D_
The project is also expected to include tooling to support language processing applications with the resulting canonical representation, as well as the high-level syntax.</t>
  </si>
  <si>
    <t xml:space="preserve">The current Infobutton Standard consists of an HL7 Version 3 normative specification and two implementation guides for URL-based and RESTful implementations. The three specifications are required for Meaningful Use EHR certification and have been widely adopted. Given industry movement towards FHIR and the potential to achieve more advanced functionality (e.g., ability for online resources to query additional data from EHRs), there is a growing desire among potential implementers and stakeholders to enable a FHIR-based Infobutton specification. </t>
  </si>
  <si>
    <t>Infobutton on FHIR, FHIR-based Infobutton</t>
  </si>
  <si>
    <t>FHIR Implementation Guide; FHIR Profile; FHIR Resources</t>
  </si>
  <si>
    <t>Given industry movement towards FHIR, there is a strong desire to migrate existing Quality standards to align with FHIR. While the QICore FHIR profiles developed in collaboration with the Clinical Quality Information Work Group is an important and needed step in this alignment, it alone is insufficient to fully meet the full requirements of a FHIR-based Clinical Quality Framework. This project will address this gap.</t>
  </si>
  <si>
    <t xml:space="preserve">CQF on FHIR, CDS on FHIR, FHIR eCQM, FHIR CDS Profiles, FHIR-based DSS IG, FHIR-based CDS KAS </t>
  </si>
  <si>
    <t>FHIR Profile; FHIR Resources</t>
  </si>
  <si>
    <t xml:space="preserve">In this project, the Clinical Genomics and Structured Documents Work Groups will jointly develop a CDA Implementation Guide (IG) for genetic testing reports.  The GTR passed DSTU ballot by the numbers in October 2010. This is an extension project to allow the reconciliation and finalization of the GTR IG._x000D_
_x000D_
Genetic tests have recently become an important tool in clinical care that further personalizes the care processes based on the patient individual genetic makeup. Genetic testing methods are diverse and span from testing for known germline mutations in the context of single-gene disorders, to full sequencing of genes in tumor tissues looking for somatic variations in cancer cells. We also see the emerging use of gene expression testing in clinical care and it is expected to see a growing use of research techniques adjusted to healthcare. _x000D_
_x000D_
As a consequence of that diversity and the constantly growing number of techniques yielding new result formats less familiar to the receiving party, we see existing report formats having emphasis on detailed but easy-to-understand interpretations of the testing results along with concrete recommendations. They also provide, within the report itself, detailed information on the tests performed including references to the appropriate scientific studies and publications in a format that looks quite often like a short abstract in a scientific journal. _x000D_
_x000D_
Within the clinical environment, genetic test results typically flow from the genetic testing laboratory into the electronic health record (EHR).  From the EHR these results may flow into another EHR or a personal health record (PHR).  In some realms the first transmission of this data (from the lab into the EHR) is performed using the Laboratory 2.5.1 message standard.  Clinical Genomics has written an implementation guide which extends this standard for the support of clinical genetics (HL7 Version 2 Implementation Guide: Clinical Genomics; Fully LOINC-Qualified Genetic Variation Model, Release 1 (US Realm) ).  In some realms, the second transmission of this data (EHR to EHR/PHR) is performed using the CCD message model (a constrained version of the CDA model).  As such for the healthcare specific message, this implementation guide will minimally detail how certain data sets defined in the above mentioned implementation guide would be included using the CDA model as appropriate to the level of granularity of this human-readable report._x000D_
The scope of this project is to define a universal implementation guide that can accommodate the needs described above which could then be further refined to specific genetic testing reports, either realm specific or method-specific or any other set of restrictions. In addition, this IG will strive to serve both research and clinical environment as much as possible._x000D_
_x000D_
At the beginning of this effort we'll base the constraints on CDA R2 for prototyping purposes but willtarget the IG to be based on CDA R3 in order to be better aligned with patterns of the HL7 Clinical Genomics and the Clinical Statement Domains.   _x000D_
</t>
  </si>
  <si>
    <t>This project will use the current Pedigree model and documentation as a starting point.  From here the following extensions/enhancements will be made: _x000D_
    - Extend examples to support additional inheritance patterns_x000D_
    - Improve implementation guidance as part of the standard, e.g., disambiguate specific data structures when alternative representations exist _x000D_
    - Update representation of genetic information, bringing it in-line with current standards_x000D_
    - Provide alternatives for transmission of Family History and Pedigree information between systems (beyond the interaction specified in Pedigree R1)_x000D_
    - Address ballot comments from ISO</t>
  </si>
  <si>
    <t>This project will address feedback obtained from ISO and update the current standard with more genetic use cases. In addition, the project will address feedback from the Dept of Health and Human Services (USA) regarding the need for clearly articulated standards for Family History.</t>
  </si>
  <si>
    <t>Current: Bob Freimuth; Past: Amnon Shabo (Shvo) and Mollie Ullman-Cullere</t>
  </si>
  <si>
    <t xml:space="preserve">The need for this project stems from lack of Clinical Genomics Domain Information Model(s), as well as from lack of alignment across the current HL7 Clinical Genomics specifications. </t>
  </si>
  <si>
    <t>FHIR Extensions; FHIR Resources</t>
  </si>
  <si>
    <t>FHIR ballot schedule</t>
  </si>
  <si>
    <t xml:space="preserve">CG FHIR project, SMART Genomics on FHIR (portions of this project bring this work officially into HL7 mainstream vs green field activity) </t>
  </si>
  <si>
    <t>This work will be incorporated in to HL7 FHIR releases.</t>
  </si>
  <si>
    <t>The scope of this project is to extend the initial release of the Domain Analysis Model (DAM) (V3_RR_TBDAM_R1_I2_2008SEP) approved in the Sept 2008 ballot. The initial scope focused on treatment and diagnosis of pulmonary tuberculosis; this next phase will broaden the initial scope and extend the clinical content more broadly to include additional tuberculosis items identified from gap analysis and will include pediatric data standards developed by international pediatric TB clinicians with funding from the FDA. There has also been significant growth in the common HL7 understanding of DAMs, The next release of the TB DAM will be revised for consistency with maturing HL7 Healthcare Development Framework requirements and method for utilizing DAM artifacts in downstream standards development. The initial National Institute of Health project's primary focus was to develop methodology for therapeutic area standards and to promote interoperability between healthcare and research. The results of this project will provide the Tuberculosis healthcare and research communities with additional standardized clinical content to use across various organizational types._x000D_
1. This project will focus on developing Standard Data Elements with definitions and permissible values for pulmonary TB and pediatric TB. Children are diagnosed using different methods from adults which will be reflected in the data elements. These data elements will be reviewed by the TB healthcare and research communities. The data elements will be loaded into an ISO/IEC 11179 data registry that is hosted by the National Cancer Institute. This registry was selected because it is one of the few national registries available and is open and available to the global community. _x000D_
2. The development of a TB Domain Analysis Model will help those who are creating transport artifacts for TB to understand the TB space and the relationships between TB information. With the development of this informative standard model it should improve development of consistent transport of data standards. _x000D_
3. This standard will also facilitate the development of standard data collection tools to provide the ability to aggregate data across research data sets and share standard information between healthcare, surveillance and research activities. This process should reduce redundant data collection and improve the accuracy of data across heath entities. _x000D_
4. This project will also explore the use of a notification message to transport standard TB data from the hospital to a researcher so that they will be notified much sooner of potential subjects for trial enrollment. _x000D_
5. This standard will support the regulated clinical trial submission and review process for Tuberculosis interventions and diagnosis.  The standards will serve as a foundation for CDISC Study Drug Tabulation Model and other CDISC standards for TB._x000D_
The TB data standard is the foundation of the CDISC TB Implementation Guide that was recently published to support regulated clinical trials. This standard will also be used to expand and update the CDISC TB implementation guide specifically in the area of pediatric research.</t>
  </si>
  <si>
    <t>This will broaden the initial scope of the TB DAM and extend the clinical content more broadly to include additional tuberculosis items identified from gap analysis and to include additional data elements for diagnosis and treatment of TB, including pediatric data elements. There has also been significant growth in the common HL7 understanding of DAMs and the next release will be revised for consistency with maturing HL7 Healthcare Development Framework requirements and method for utilizing DAM artifacts in downstream standards development. There is also a need to standardize pediatric information specifically in the regulated environment to support pediatric research. The use of standard data elements will improve the ability to aggregate data from various data sources and enable the ability to create information that will hopefully improve diagnosis and treatment.</t>
  </si>
  <si>
    <t>This project will create a domain analysis model (DAM) for the exchange of trauma registry information._x000D_
_x000D_
The primary use case is the reporting of hospital trauma information to a trauma data repository._x000D_
_x000D_
For the near term, the scope of this domain is defined by the American College of Surgeons Committee on Trauma's National Trauma Data Standard, 2012 version - Including Patient ID, Facility ID, and Last Modified Date/Time (listed parenthetically on page 108) - with two changes:_x000D_
    - Fields drawn from NEMSIS will be updated to NEMSIS V3 values_x000D_
    - ICD-9 codes will be ICD-10, as is planned for the 2013 version (with minimal impact, as vocabulary will not be in the DAM)</t>
  </si>
  <si>
    <t xml:space="preserve">The scope of this project is to update and extend the second release of the Cardiology Domain Analysis Model (DAM) (CV_DAM_R2_I1_2011SEP) approved in the September 2011 ballot. The scope of R2 included core activities in the diagnosis and treatment of acute coronary syndromes and heart failure. The purpose of R3 is to identify and harmonize, via a collaborative public consensus process, definitions of key data elements useful in the interpretation and analysis of cardiovascular imaging findings. The basis for this modeling work will be a 2008 consensus publication containing the clinical content of the data elements (http://content.onlinejacc.org/cgi/reprint/53/1/91). This release will include data elements relevant across cardiac imaging modalities including but not limited to Cardiac Computed Tomography (CCT), Cardiac Computed Tomographic Angiography (CCTA), Cardiac magnetic Resonance (CMR), Echocardiography (transesophageal and transthoracic)(TEE, TTE), Positron Emission Tomography (PET), Radionuclide Angiography (RNA), Single-Photon Emission Computed Tomography (SPECT), Myocardial Perfusion Imaging (MPI), Invasive coronary angiography (ICA), and Left Ventriculography (LVG). The resulting data elements will be published via NCI EVS/caDSR.  Like R2, R3 is intended to reflect data collected and utilized during patient care delivery processes with the intent to satisfy secondary utilization for quality reporting, clinical research and regulatory reporting. Resources will be provided by multiple stakeholders, a single overall source of financial support is not expected or required. </t>
  </si>
  <si>
    <t>Despite considerable progress, additional effort is necessary to achieve semantic and syntactic interoperability within the domain of cardiology. This project contributes additional clinical content (data elements, definitions, and permissible values), associations and relationships therein as well as links to other standards such as HL7 RIM, CDISC SDTM and structured vocabularies such as SNOMED CT. The intent of the standard continues to serve as a platform for standardized data collection that serves patient care and optimizes the comparison of results and outcomes across patient care, quality and research initiatives, and facilitates reuse of data across other use cases described above. Release 2 contains some imaging content; however, the R3 release will significantly update, harmonize and integrate more significant prior work done in cardiac imaging and maintain these as formal metadata within the DAM going forward.</t>
  </si>
  <si>
    <t>This project represents a broad collaboration among stakeholders in the field of cardiology. This includes the American College of Cardiology and other professional societies, US FDA and NIH, academia, industry and standards organizations such as CDISC and HL7. The National Cancer Institute EVS/caDSR support will again be utilized for vocabulary and metadata publication. Specific contributions in the form of work products from other HL7 workgroups is not requested, however helpful input and utilization of the DAM is expected as applicable.</t>
  </si>
  <si>
    <t>Deliverable: Define, test and refine a process and format for harmonizing clinical content - leverage lessons learned from pilot projects (e.g.,Therapeutic Areas (TAs) clinicaldata standards strategy, CV/Emergency Care harmonization, etc.) - process should align with CIC mission and long term goals - process outcome should result in cross domain consensus - process should result in defining best practices for data harmonization - process should be clearly documented and made publicly available - process for incorporating the capture of actions and attributes</t>
  </si>
  <si>
    <t>The goal of this project is to develop a Domain Analysis Model for Bipolar and Generalized Anxiety Disorders. Data elements will be identified from research data collection forms from industry and federally funded trials, behavioural health performance measures and the diagnostic standard for mental health, Diagnostic and Statistical Manual of Mental Disorders (DSM) fourth and fifth edition.  Data elements will be synthesized (sematic equivalents identified and semantic similarities disambiguated), defined and reviewed with a 15-20 member clinical expert review committee (CERC). Resulting data elements will be represented in a UML Class Diagram and accompanied by clinical scenarios, a use case diagram, and an activity diagram. The resulting model will be balloted at the informative level._x000D_
_x000D_
The project will strongly consider three options for modeling 1) maintaining separate models for each disorder - this approach was decided in a prior working group meeting resulting in separate Schizophrenia and Major Depressive Disorder models/standards, at that time the group agreed to revisit when more mental disorders were developed, 2) Withdraw the Schizophrenia and MDD standards and add the Bipolar and GAD content to develop a comprehensive model, and 3) if the Behavioral Health version 2 work moves forward at an alignable pace, harmonize the four disorders in to the Behavioral Health version 2.</t>
  </si>
  <si>
    <t xml:space="preserve">The Food and Drug Administration is standardizing mental health data elements for Bipolar and General Anxiety disorder for drug authorization submissions. Even though there is some standardization across the industries there are variations which make it challenging to aggregate data across data sets from various sponsors. This project will attempt to standardize data elements so that data can be aggregated in the FDA information systems for improved review and analysis of information.  </t>
  </si>
  <si>
    <t xml:space="preserve">We will develop a CDA implementation guide to support hospital reporting of a patient's outcome information to the EMS agency initially transporting the patient to the hospital. This guide will include elements not specified in the C-CDA discharge summary, and it will provide guidance for associating ED discharge summaries, inpatient discharge summaries, and EMS patient care reports. Its structure will align with the C-CDA discharge summary, though it may not assert conformance (tbd), as that document requires sections not germane to EMS agency interests. </t>
  </si>
  <si>
    <t xml:space="preserve">Patient outcome data is critical to assessing EMS performance. Agencies will benefit from a standardized method of acquiring this data and associating it with EMS records. </t>
  </si>
  <si>
    <t>The National Highway Traffic Safety Administration (NHTSA )has asked the National EMS Information System (NEMSIS) to proviMay 2017 (orig date: de this asset</t>
  </si>
  <si>
    <t>EMS Hospital Outcomes summary</t>
  </si>
  <si>
    <t xml:space="preserve">This scope of this project is to prepare the MAX tool for deployment and use within HL7.  Development of the MAX tool is complete and now needs to be documented, managed, and made generally available.  </t>
  </si>
  <si>
    <t>The Clinical Interoperability Council (CIC) and Electronic Service and Tooling (EST) Workgroups are co-sponsors of the Model Automated Exchange (MAX) toolkit project. The goal of the MAX toolkit project is to enable the import, export, and round-tripping of a user defined subset of model elements specified in a UML modeling tool.</t>
  </si>
  <si>
    <t xml:space="preserve">MAX, DAM. DCM. Model Export. UML. Spreadsheet </t>
  </si>
  <si>
    <t>Trauma Registry Data Submission, National Trauma Data Standard (NTDS), National Trauma Data Bank (NTDB)</t>
  </si>
  <si>
    <t>n/a</t>
  </si>
  <si>
    <t xml:space="preserve">05/20/2016 Scope Update: _x000D_
The scope of this STU ballot is to address approved DSTU comments and to incorporate further updates to the Quality Data Model from new versions as approved by the CQI WG.  _x000D_
_x000D_
History:_x000D_
The scope of this project is to create a new release update to the Quality Reporting Document Architecture, Release 2, DSTU standard (including published errata updates). The updates of this new release will include:_x000D_
1. Update templates to align with the Quality Data Model (QDM) version 4.1, which was published in July 2014 and QDM version 4.2 in August 2015._x000D_
2. Review and triage the QRDA Category I, Release 2 DSTU comments that were considered as New Feature Requests, determine whether they are appropriate for inclusion of Release 3 and then update the implementation guide accordingly._x000D_
3. Review the Consolidated CDA (C-CDA) templates that were used in the QRDA-I, R2, and where it is applicable; update the templates to align with the C-CDA R2 templates._x000D_
_x000D_
Updates October 2014:_x000D_
The scope of this project is to create a new release update to the Quality Reporting Document Architecture, Release 2, DSTU standard (including published errata updates). The updates of this new release will include:_x000D_
1. Update templates to align with the Quality Data Model (QDM) version 4.1, which was published in July 2014._x000D_
2. Review and triage the QRDA Category I, Release 2 DSTU comments that were considered as New Feature Requests, determine whether they are appropriate for inclusion of Release 3 and then update the implementation guide accordingly._x000D_
3. Review the Consolidated CDA (C-CDA) templates that were used in the QRDA-I, R2, and where it is applicable; update the templates to align with the C-CDA R2 templates._x000D_
_x000D_
Update 02.01.2012:_x000D_
Health care institutions routinely collect and report performance measure data to improve the quality of care provided to patients. Measure data conforms to the requirements of defined 'quality measures' which are written and maintained by institutions concerned about health care quality. The specification will foster the development of fully automated EHR-based data submission and reporting and support future stages of CMS' EHR Incentive Program (Meaningful Use). _x000D_
This project will update and ballot the QRDA Category I DSTU. This work effort will include a U.S. Realm Quality Data Model (QDM)-based QRDA Category I Implementation Guide to direct implementers on how to construct QRDA Category I instances in conformance with HITECH eMeasures. _x000D_
_x000D_
Updates 05.15.2012_x000D_
This project will further enhance the QRDA Category I DSTU following updates to the HQMF specification to support alignment._x000D_
_x000D_
Health care institutions routinely collect and report performance measure data to improve the quality of care provided to patients. Measure data conforms to the requirements of defined 'quality measures' which are written and maintained by institutions concerned about health care quality. This project will define and bring to ballot a set of specifications for communicating quality measure definitions to, and reporting quality data from, electronic health records. The initial focus of the project will involve patient-level data submissions and, for specific use cases, it will include population-based submissions across a defined measure population._x000D_
The specification will foster the development of fully automated EHR-based data submission and reporting. As needed, it will be compatible with semi-automated reporting which continues to rely on information derived from manual chart review and abstraction. _x000D_
This project will be compatible with the developing project known as 'Clinical Document Architecture Release 2 for Reporting'.  In addition, this project will leverage and harmonize similar activities within and outside HL7 to avoid duplication of existing efforts.  </t>
  </si>
  <si>
    <t>QRDA-1, QRDA Category 1, QRDA Cat 1</t>
  </si>
  <si>
    <t>QDM-based HQMF is used in US CMS programs to develop electronic clinical quality measures (eCQMs) for use in government programs for evaluating healthcare performance). The standard must be updated when the data model and underlying HQMF standards update to remain current.</t>
  </si>
  <si>
    <t>QDM-based HQMF</t>
  </si>
  <si>
    <t>QDM-based HQMF R1.4 DSTU Release 4 – update approved by CQI WG September 2016.</t>
  </si>
  <si>
    <t>Domain Analysis Model (DAM); V3 Documents-Knowledge</t>
  </si>
  <si>
    <t>The scope of this project is to maintain the QRDA Category III Implementation Guide for reporting aggregate data based on measures that use HQMF._x000D_
This project will produce an STU new ballot addressing DSTU Comments.</t>
  </si>
  <si>
    <t>QRDA is included in US Meaningful Use regulation and must be maintained as current to allow compliance with those regulations and US implementation. This STU for QRDA-III will support US Centers for Medicare and Medicaid Services to implement aggregate quality reporting.</t>
  </si>
  <si>
    <t xml:space="preserve">QRDA Category III, QRDA-III </t>
  </si>
  <si>
    <t>QRDA Cat I Release 3.1 March 2016</t>
  </si>
  <si>
    <t>V3 Documents-Clinical (e.g. CDA); V3 Documents-Knowledge</t>
  </si>
  <si>
    <t>S&amp;amp;I Framework Query Health Technical Workgroup</t>
  </si>
  <si>
    <t xml:space="preserve">The scope of this project is to develop FHIR artifacts needed for clinical quality measurement and clinical decision support. The information is based on the Quality Information Domain Analysis Model balloted in 2013 and has expanded to develop a set of FHIR resources with some constraints based on needs for clinical decision support and quality evaluation. The result, QI Core and the logical view, QUICK (Quality Improvement Clinical Knowledge) was developed and published for piloting in 2015. The plan is to evolve the existing requirements and model to CIMI detailed clinical models to enable a standard methodology to manage data models across HL7 standards. </t>
  </si>
  <si>
    <t xml:space="preserve">This project is part of a broader effort to align the HL7 Product Family related to Health Quality using the Interoperability Specification Matrix of the HL7 Services Aware Interoperability Framework as a guiding framework. The expression of clinically relevant information for use in quality measurement and clinical decision support has historically been viewed from different perspectives, based on the different specific needs of each domain. However, the existing artifacts provide significantly different approaches to representation of what are essentially the same underlying concepts. This project seeks to identify and align the information models used for quality measurement, reporting and clinical decision support. </t>
  </si>
  <si>
    <t xml:space="preserve">Standardization of information to manage clinical decision support and quality evaluation addressing clinical workflow is a clear requirement to support value based care such in US and other government programs. </t>
  </si>
  <si>
    <t>QI Core, QUICK, FHIR Quality, QUICK Logical View</t>
  </si>
  <si>
    <t>QI Core v2</t>
  </si>
  <si>
    <t>In the US the Centers for Medicare and Medicaid Services (CMS) is publishing electronic clinical quality measures (eCQMs) as part of performance measurement initiatives for government programs. The program will move from using the current (in 2015-2016) QDM logic to CQL logic, possibly staring with measure development in Fall 2017. The CQL-based HQMF is needed for that effort. Testing of measure development using CQL-based HQMF has already started in May 2016.</t>
  </si>
  <si>
    <t xml:space="preserve">CQL-based HQMF </t>
  </si>
  <si>
    <t>CQL-based HQMF R1.1</t>
  </si>
  <si>
    <t>ONC S&amp;amp;I Clinical Quality Framework Initiative</t>
  </si>
  <si>
    <t>Meaningful Use standards adoptions and emerging FHIR IGs for US implementation</t>
  </si>
  <si>
    <t xml:space="preserve">The HL7 Data Provenance project will develop a specification that describes the constraints on CDA which are necessary to convey provenance data. The project scope will include broad perspectives of provenance including security, privacy, medical records, patient safety and other stakeholders. Much of this information has already been developed by HL7 and exists in multiple artifacts (e.g. CDA, C-CDA, DS4P IG etc). This project will help other parties interested in building provenance capabilities by allowing them to apply this specification as an overlay to their use cases. </t>
  </si>
  <si>
    <t>ONC Standards and Interoperability Framework Data Provenance Initiative. ONC and HL7 have an MOU in place.</t>
  </si>
  <si>
    <t xml:space="preserve">HL7 needs to provide a way for its standards developers to address and document the privacy considerations of their standard. The SPIA Cookbook describes a process for this. </t>
  </si>
  <si>
    <t>The September 2016 ballot cycle schedule</t>
  </si>
  <si>
    <t>SPIA Cookbook</t>
  </si>
  <si>
    <t>Develop and publish Principles &amp; guidelines to specify the syntax for vocabulary binding in implementation guides._x000D_
The intent of this work is to provide guidance for associating value sets (implementable terminology) to Version 3 coded elements and data type properties, defining syntax and style for representation in implementation guides to define vocabulary conformance.  In addition, this work will align with Core Principles and the MIF specification as well the NHS Logical Record Architecture project.  The goal is to have this balloted as informative and ultimately stored in the 'refinement and localization' section of the ballot.</t>
  </si>
  <si>
    <t>Binding Syntax</t>
  </si>
  <si>
    <t>V3 Documents-Knowledge; V3 Foundation-Vocab Domains &amp; Value Sets</t>
  </si>
  <si>
    <t>The scope of this project is to review all code tables that have ever existed in the published HL7 V2.x standard and identify the type of V3 terminology model component (concept domain, value set, or code system) that is associated with each code table. If the V3 terminology model component is a value set or a code system, an Object Identifier (OID) will be assigned to them. Existing  identifiers inV3 terminology model will be considered to leverage for re-use where possible._x000D_
_x000D_
As a result of identifying the code tables, this will clearly outline which code tables are the code systems to constrain for value set implementation and identify the migration path to v3 terminology model. A constrain mechanism will be provided in a separate initiative._x000D_
_x000D_
The analysis and action plan of the gap between v2 code tables and v3 terminology is out of scope of this project._x000D_
_x000D_
Names for the new concept domains will be developed._x000D_
A process for ongoing maintenance of v2.x (v2.9 and beyond) code tables and OID associated with each code table (as appropriate) will be established._x000D_
_x000D_
End deliverable:_x000D_
All the code tables in chapter 2c will be augmented with the V3 model component determined by the project. Metadata for all the code tables will be augmented.  An error list will be identified and given to the applicable work group to resolve.  _x000D_
Appendix A will be regenerated from chapter 2c.</t>
  </si>
  <si>
    <t>Version 2 and 3 messaging systems are working side by side and people need to map between them. This deliverable will make this possible.</t>
  </si>
  <si>
    <t>This project is intended to consolidate the HL7 guidance regarding conformance across product lines into a single specification that addresses conformance in a consistent way across all the HL7 standard specification:_x000D_
  - Analysis Models (Domain Analysis Models, Detailed Clinical Models)_x000D_
  - HL7 Version 2.x_x000D_
  - HL7 Version 3.0_x000D_
  - HL7 CDA_x000D_
  - HL7 Functional Model_x000D_
  - HL7 Service Functional Models_x000D_
  - HL7 FHIR Resources_x000D_
This specification may reference existing conformance guidance on specific product lines but it will identify generic concepts applicable across product lines (e.g. usability constraints on HL7 V2 messages structures, CDA documents, FHIR resource Definitions).This specification will document how constraint, templates, and profiles are used generically and then illustrate how each product line may add a specific type of conformance statement or product-specific extensibility rules. _x000D_
Additionally, this project will specify or reference best practices, analysis patterns, and other high-level requirements analysis approaches to ensure that HL7 analysis models and _x000D_
A third objective is to address constraints applied to functional and behavioral specification (e.g. service functional models) in order to create functional or service profiles and provide testable conformance statements.</t>
  </si>
  <si>
    <t>Domain Analysis Model (DAM); V2 Messages-Infrastructure; V3 Documents-Clinical (e.g. CDA); V3 Foundation-RIM; V3 Foundation-Vocab Domains &amp; Value Sets; V3 Messages-Infrastructure</t>
  </si>
  <si>
    <t>This project will enhance the HL7 certification program by taking into account the process used for certification as well as the actual certification testing.  Enhancements include: _x000D_
a) other HL7 International Educational opportunities (E-Learning, HL7 International Summits or WGM tutorials) _x000D_
b) Educational events organized by HL7 Affiliates or other organizations (Examples: workshops, conferences, e-learning, etc.)_x000D_
c) The certification candidate's work experience with HL7 products_x000D_
d) The certification candidate's involvement in HL7 International or Affiliate Workgroups (co-chair, member, etc.)_x000D_
The certification program will also take into account the roles and skill levels needed to work with HL7 standards in healthcare-related organizations at different areas of responsibility. _x000D_
The project will:_x000D_
  - Establish a table of competencies categories, subcategories and skills, related to HL7 standards or products._x000D_
  - Establish areas of responsibility /job roles related (using, developing, making decisions) to HL7 standards/products_x000D_
  - Establish a framework mapping the roles to the competencies._x000D_
  - Define the name of the levels of certification _x000D_
  - Define and/or investigate existing skill metrics (i.e., how to acquire credits for certification) and create the policies._x000D_
  - Evaluate the current HL7 Int'l and HL7 Affiliates' offerings in terms of specific skills acquisition and create the corresponding Quality Assurance mechanisms_x000D_
  - Define the process for the certification program management (HL7 Staff chores, HL7 Affiliate chores). Options include certifying people and /or courses._x000D_
  - Define the process for post-certification continuing education (CE)_x000D_
  - Launch the new certification program</t>
  </si>
  <si>
    <t xml:space="preserve">All documents should be stored on Education page on HL7.org and Education wiki at wiki.hl7.org. </t>
  </si>
  <si>
    <t>Education to support HL7 Facilitators does not exist. The organization needs to support those individual who volunteer for facilitator roles in learning about the role as well as the specific tasks they need to perform. It is also hoped that the availability of these educational offerings will encourage new individuals to volunteer for facilitator positions.</t>
  </si>
  <si>
    <t xml:space="preserve">The purpose of this project is to provide a protocol for HL7 to collaborate with another organization or community to do a local or co-located live training event. While this would be a new education program type, the initial project would be to specifically run a pilot of a proposed program in which we team up with local non-profit HIT or informatics communities or other related communities to offer official HL7 education in-person in their community and location. The other organization would provide the venue. The event would be advertised jointly by HL7 and the local community and might be scheduled to coincide with another event of the local community. Example - 'HL7 is coming to NY HIMSS for a Hot NY FHIR Education Day' or 'HL7 FHIR Training at the Children's Hospital of Philadelphia's Annual Informatics Symposium'. </t>
  </si>
  <si>
    <t>Ideas for pilots: NY HIMSS event would probably be Fall 2016. CHOP would probably be Spring 2017 to coincide with their symposium.</t>
  </si>
  <si>
    <t>HL7 Local Training Event</t>
  </si>
  <si>
    <t xml:space="preserve">The goal of this project is to translate existing, well established usability guidelines and health information management principles into functional criteria in the EHR System Functional Model (EHR-S FM), complete with a function ID, Name, Description, Statement, See Also references to other functions, Conformance Criteria, and examples.  Specifically, the translated material will result in revisions to existing functions (i.e., modifications to function Names, Descriptions, Statements, See Also references, Conformance Criteria, or examples as appropriate) or in new functions to be added ultimately to the EHR-S FM._x000D_
_x000D_
To reach this goal, the effort will include:_x000D_
_x000D_
1.	Collect and perform an analysis of existing:_x000D_
a.	Literature reviews, environmental scans, and other academic sources (e.g., from the Journal of the American Medical Informatics Association (JAMIA), international informatics journals, and the Institute of Medicine, the American Health Information Management Association (AHIMA) Body of Knowledge)_x000D_
b.	Government publications (e.g., Agency for Healthcare Research and Quality (AHRQ), National Institute of Standards and Technology (NIST), and others from governments outside the US)_x000D_
c.	Technical materials (e.g., the UK's Common User Interface specification, Australia's usability specification), and_x000D_
d.	Work items on usability from professional associations (e.g., the HIMSS EHR Usability Task Force), HL7 and other standards development organizations (e.g., the International Organization for Standardization Technical Committee 215-Health Informatics (ISO/TC 215)), standards coordination efforts within healthcare (e.g., the US Department of Health and Human Services Office of the National Coordinator for Health Information Technology (DHHS/ONC) Standards &amp; Interoperability (S&amp;I) Framework Initiative), and other entities outside of healthcare (e.g., the airline industry)._x000D_
_x000D_
The objective of this review of the literature and environmental scan is to identify the usability factors that can be converted into conformance criteria in the EHR-S FM.  The deliverable for this step in the process will be a white paper, technical report, or other appropriate HL7 artifact that documents the findings from the literature review/environmental scan.  For those interested, if possible and time permits, the findings can be turned into a manuscript that can be submitted to a peer reviewed publication._x000D_
_x000D_
ISO defines usability as 'the effectiveness, efficiency, and satisfaction with which specific users can achieve a specific set of tasks in a particular environment.'  Usability is distinct from usefulness, utilization, and utility.  During this task, the Work Group will discuss the differences and the relationship among usability, usefulness, utilization, and utility as a means for scoping its work._x000D_
_x000D_
2.	Recruit and engage clinicians, vendors, academicians specializing in usability and human factors research, implementers, chief medical information officers, health information managers, and other users of data (e.g., hospital administrators, researchers, analysts, quality improvement, and revenue cycle personnel), as their perspectives are extremely important, especially in developing a usability framework (see item #3 below) which can be applied to the EHR System Functional Model.  Completing the literature review/environmental scan prior to recruiting these stakeholders is important for a couple of reasons.  It enables the Usability WG to organize its efforts and identify project scope prior to engaging these stakeholders.  In addition, it will provide some material for the Usability WG to discuss with these stakeholders.  Thus, these stakeholders will be substantively engaged as soon as they enter the process.  A press release to clinician associations, the academic community, and the larger industry will be issued as a means to recruit these stakeholders._x000D_
_x000D_
3.	Develop a usability framework to be applied to the EHR Systems Functional Model, identify the topics to be addressed in the framework, and set priorities for the development of the framework and related guidelines._x000D_
_x000D_
An initially identified high priority is the usability of systems at the point of care for those who deliver care.  There are several such user groups, including physicians, nurses, and therapists.  Usability may differ by the needs of each user group.  Thus, the Work Group will need to discuss usability for a range of care provider users in their respective roles and tasks at the point of care, and how usability can reduce the workload, increase the efficiency of clinicians, and increase patient safety._x000D_
_x000D_
In addition, usability is important to the patient and other (i.e., non-point-of-care) system and data users.  The Work Group will discuss the importance of usability for other data users and uses, identify how it can simultaneously benefit clinical documentation, and identify the priority level at which it should be addressed in the process._x000D_
_x000D_
Lastly, the Work Group will discuss whether and how usability factors should be expressed in terms of System Operation, Performance, Measurement, Usability, and Risk Analysis for purposes of identifying and developing conformance criteria._x000D_
_x000D_
4.	Convert the findings of the review of the literature and environmental scan into new or modified EHR-S FM functions and submit these new or revised functions for ultimate inclusion in the EHR-S FM._x000D_
_x000D_
The Usability Work Group will work with the EHR and CQI Work Groups, as well as the CIC, to determine how the new or revised functions will be ultimately included in the EHR-S FM.  A number of options exist.  For example, the new or revised functions might be sufficient enough to constitute a Functional Profile unto itself.  Alternatively, depending on the timing between when the usability functions are developed and the next closest ballot of the EHR-S FM, the usability functions could be incorporated into a future EHR-S FM inline release (e.g., EHR-S FM 2.1), or folded into the next major release of the EHR-S FM (e.g., EHR-S FM 3.0).  Note that the Normative box in Section 4.a. Ballot Type is checked because we anticipate that, whether the usability functions constitute an entire Functional Profile or are a part of the next closest release of the EHR-S FM, the usability functions will be balloted as normative in either of those two ways.  In the latter approach, it is important to note that that the usability functions may not be the only functions that constitute EHR-S FM 2.1 or 3.0.  In other words, usability functionality will not cause the next balloting of the EHR-S FM by itself._x000D_
</t>
  </si>
  <si>
    <t>The Records Management and Evidentiary Support Functional Profile (RM-ES FP) Release 2 will identify and support functionality necessary in EHR systems to establish and maintain the authenticity and integrity of electronic health records in a manner that enables their use for clinical, business, compliance and legal evidentiary purposes. _x000D_
_x000D_
It will address records management functionality within EHR systems in the context of the information lifecycle from creation through archiving and destruction or other final disposition. _x000D_
_x000D_
The following will be considered and evaluated for inclusion in the RM-ES FP Release 2:_x000D_
 - Items removed from RM-ES FP R1 at ballot reconciliation _x000D_
 - Revised functions/criteria in EHR-S FM R2_x000D_
 - Functions/criteria derived from other standards such as ISO TC215 or HL7_x000D_
 - Functions/criteria derived from the U.S. Office of the National Coordinator's (ONC) Standards and Interoperability (S&amp;I) Initiatives_x000D_
 - Functions/criteria related to record preservation and archiving of information in EHR systems_x000D_
 - Functions/criteria derived from other sources</t>
  </si>
  <si>
    <t xml:space="preserve">This is the initial step of a multi-phase project to identify and define the set of 'key' FHIR resources related to the domain of EHR and PHR System Functional Models and Records Management Evidentiary Support Functional Profile.  This step will focus on Record Entry Lifecycle and Lifespan metadata.  As further phases are identified, additional Project Scope Statements will be submitted._x000D_
_x000D_
These resources will be defined using the available FHIR tooling and in accordance with documented quality guidelines and balloted as part of the initial FHIR specification._x000D_
_x000D_
The project will identify FHIR Resource coverage of EHRS FM requirements and potential FHIR gaps._x000D_
_x000D_
Expected FHIR resources to be produced include: _x000D_
 -  Metadata related to EHR System Record Entry Lifecycle and Lifespan (including Provenance-related metadata)_x000D_
 -  Other resources to support trusted EHR/PHR Record Management, including Record Lifecycle and Lifespan_x000D_
_x000D_
In addition, as the committee deems appropriate and time availability permits, it will define a small number of FHIR extensions relevant to domain content and expected to be necessary to support consistent early implementations._x000D_
</t>
  </si>
  <si>
    <t xml:space="preserve">The finalization of the EHR-S FM Profile Design Tool consists of three distinguishable parts:_x000D_
_x000D_
1. PHR-S FM: After the completion of the EHR-S FM Profile tooling in 2013 and 2014, the EHR WG wants to include the PHR-S FM and FPs in the tool.  The first step is the import of the PHR-S FM into EA (in the same way as it was done for the EHR-S FM R2). An extension for the PHR-S FM will be created that conforms to the extension that exists for the EHR-S FM R2. In addition, MAX publication formats and XML converters will be created comparable to the EHR-S FM publication format. The second step is the further development of the extension to accommodate the development, management and balloting of PHR-S Functional Profiles, which are derived from the PHR-S FM._x000D_
_x000D_
2. Translation: This part of the project will identify, define and implement the requirements necessary for the EHR-S FM Profiling Tool to support the translation of the elements in the Functional Model and the development of a Realm Functional Profile in the country's native language. Baseline of the project is that there will be no changes in the tool design. The translation of the functional models and/or the functional profiles themselves is out of scope._x000D_
_x000D_
3. Framework: The identification, definition and implementation of the requirements necessary for the support of a framework from which a functional model can be developed. The framework can be envisioned via a three tiered approach: the framework contains sections which can be included in functional models. From these models profiles can be derived. The framework is a superset of sections, functions and conformance criteria. This creates the potential to use the tool for other domains such as laboratory or pharmacy. </t>
  </si>
  <si>
    <t xml:space="preserve">This project depends on the collaboration with the EHR WG and Tooling WG, and for the translation part on HL7 Europe and the HL7 affiliates Italy and/or the Netherlands.  </t>
  </si>
  <si>
    <t xml:space="preserve">Using the EHR-S Functional Model Release 2 standard, the Pharmacist/Pharmacy Functional Profile will be updated to include development of Pharmacist setting-specific functional profiles for at least the following settings: (1) Community pharmacy practice, (2) hospital pharmacy practice, and (3) long term care pharmacy practice. </t>
  </si>
  <si>
    <t xml:space="preserve">This Pharmacist EHR-S Functional Profile (which are based on the HL7 EHR-S Functional Model R2 standard) by pharmacy practice settings will facilitate EHR systems capturing clinical medication-related data at the point-of-contact or point-of-care and enable pharmacists to collect and exchange clinical information in an interoperable way with other EHR and Personal Health Record / mobile application / portal systems. The different practice settings (including, but not limited to) community, hospital and long term care or other pertinent settings each have different utilization of the functionalities of the EHR system. The settings utilize different work flows and actors. Many functions are the same across all settings - but the cardinality of the criteria may vary by setting. It is not anticipated that additional function will be necessary; however, some of the existing functions will not be used in all or even any of the functional profiles. Personal Health Record system functions may be integrated into the functional profile to facilitate patient education and monitoring activities. </t>
  </si>
  <si>
    <t xml:space="preserve">In development on the HL7 wiki. </t>
  </si>
  <si>
    <t>The Office of the National Coordinator is in the process of considering whether to include Work information as part of EHR System Certification requirements.</t>
  </si>
  <si>
    <t xml:space="preserve">This project will update the PHR System Functional Model from Release 1 format to Release 2 format and update various functions to accommodate recent advances in health care technology._x000D_
When the HL7 aspect of the project has been completed, the new Release 2 standard will then be promoted to ISO TC215._x000D_
Note: The existing ISO TC215 designation is 'ISO/HL7 16527 Health Informatics - HL7 Personal Health Record System Functional Model, Release 1 (PHRS FM)'._x000D_
</t>
  </si>
  <si>
    <t>Many international efforts exist (and are in various stages of conception and development) for creating, implementing, and governing Personal Health Record services for citizens.</t>
  </si>
  <si>
    <t>Personal Health Record System Functional Model; PHR System Standard; Consumer Health; Mobile Health; Care Coordination; Health Record Bank.</t>
  </si>
  <si>
    <t>EHR System Immunization Functional Profile Release 2  (the name of the standard will be HL7 EHRS-FM Release 2: Immunization Functional Profile, Release 1)</t>
  </si>
  <si>
    <t>This project will supplement previous collaborative work on the HL7 Public Health Functional Profile (PHFP) by CDC NCHS, EHR and PHER Work Groups. The PHFP was published in 2015 and currently includes individual functional profiles for these public health domains: Vital Records; Early Hearing Detection and Intervention; Chronic Diseases (Cancer Surveillance); Public Health Laboratory Interactions (Orders and Results); Occupational Disease, Injury, and Fatality; Health Statistics; Deep Vein Thrombosis and Pulmonary Embolism; Birth Defects; and Adverse Events. Additional work is underway on a Work (Occupation) and Health FP, to further complement the HL7 Public Health FP suite.</t>
  </si>
  <si>
    <t>ONC and NIST have expressed interest and support but there are no external schedules or calendars driving target dates for this project.</t>
  </si>
  <si>
    <t>Immunization FP, IFP</t>
  </si>
  <si>
    <t>No prior version. Release 2 designation indicates that the IFP is based on EHR-S FM Release 2 – a convention used for the PHFP among others.</t>
  </si>
  <si>
    <t>Use of CDC/CNI Immunization Specification as (at least partial basis for) extending IFP functions and criteria beyond those already specified in EHR-S FM R2. Floyd Eisenberg (representing CNI Advantage) has agreed to participate and incorporate their work.</t>
  </si>
  <si>
    <t xml:space="preserve">Extend the ability to comment on Informative and Normative standards in addition to DSTU Standards.  Apply consistent requirements as to who can use the site e.g. view only, view and comment.   The tool would not include 'comment only' materials.      </t>
  </si>
  <si>
    <t>Each year:_x000D_
 - Review Tasks and Measures_x000D_
 - Compare tooling strategy to the HL7 Strategic Plan_x000D_
_x000D_
Create new Tooling Strategy upon expiration of current strategy</t>
  </si>
  <si>
    <t>The Emergency Department Information Systems Functional Profile version 2 (EDIS-FP) is a project of the HL7 Emergency Care Work group.  It conforms to the HL7 Electronic Health Record-Systems Functional Model v 2.0 (EHR-S FM) and will update and revise the EDIS FP version 1.0 published in 2007. The EDIS-FP will provide functional data standards and related conformance criteria for EHR systems specific to the needs of the hospital-based emergency departments and the emergency care enterprise in the United States. The EDIS FP will provide functions necessary for both civilian and military emergency care.</t>
  </si>
  <si>
    <t>MHS</t>
  </si>
  <si>
    <t xml:space="preserve">The ECWG receives support from the American College of Emergency Physicians and the Navy Bureau of Medicine and Surgery. </t>
  </si>
  <si>
    <t xml:space="preserve">Do a gap analysis with DEEDS 1.7   _x000D_
Rectify identified gaps between DEEDS 1.7 and the Survey_x000D_
Investigate Pilot of collection of data elements with vendor/EDIS system_x000D_
Pilot collection of data elements from 1 institution_x000D_
</t>
  </si>
  <si>
    <t xml:space="preserve">This is an iterative project with multiple comment only and informative ballot cycles planned to move DEEDS 1.0 to DEEDS 2.0 to meet the needs of current terminology and information modeling needs.  _x000D_
_x000D_
Development and publication of specifications for ED patient records systems, Data Elements for Emergency Department Systems (DEEDS) 1.0 (http://www.cdc.gov/ncipc/pub-res/deedspage.htm) in 1997, showed that relevant data standards can be consolidated and distributed in a single document. The DEEDS 1.0 specifications have been widely used for a variety of purposes, including healthcare claims attachment specifications mandated by the federal Health Insurance Portability and Accountability Act (HIPAA); emergency care terminology additions to the Logical Observations, Identifiers, Names, and Codes (LOINC) clinical vocabulary; and data definitions and terminology for public health surveillance initiatives, such the BioSense program at the Centers for Disease Control and Prevention (CDC), the emergency department component of the North Carolina Disease Event Tracking and Epidemiologic Collection Tool (NC DETECT) and the Frontlines in Medicine Project. _x000D_
_x000D_
We propose to expand the scope of DEEDS to harmonize with the prehospital arena, disaster response systems, and the needs of secondary data users such as the CDC and public health agencies. This comprehensive set of data elements will serve as the content for the interchange formats described above and as a basis for smooth integration between emergency response systems.  </t>
  </si>
  <si>
    <t>V3 Documents-Clinical (e.g. CDA); V3 Foundation-Vocab Domains &amp; Value Sets</t>
  </si>
  <si>
    <t>This project will identify and define extensions, profiles, terminologies standards and resources necessary for the support of FHIR Infrastructure.  Specifically, this includes the resources under the Infrastructure and Conformance portions of the FHIR spec assigned to FHIR-I by the FMG as well as profiles and implementation guides created against these resources. The development and maintenance of these artifacts will be conducted in collaboration with other FTSD work groups as outlined in the FHIR-I mission and charter._x000D_
_x000D_
In addition, as the committee deems appropriate and time availability permits, it will define FHIR extensions relevant to domain content and expected to be necessary to support consistent early implementations including ability to link to external data, knowledge, and lab organizations.</t>
  </si>
  <si>
    <t xml:space="preserve">FHIR Infrastructure Conformance </t>
  </si>
  <si>
    <t xml:space="preserve">This updated DAF project scope statement is to 1. Update existing DAF IG based on feedback from Argonaut 2. Updates to account for FHIR STU changes 3. Map for 2015 CCDS data elements 4. Propose new resources or modifications to resources to enable Researcher's access to data. This project aims to create Fast Healthcare Interoperability Resources (FHIR) Profiles for access to discrete ONC 2014 S&amp;amp;amp;CC, ONC 2015 S&amp;amp;amp;CC data elements as FHIR resource instances. The access will be for both care delivery and for research purposes. It is not the intention of this project to create new FHIR resource or content profile if one already exists for the various use cases, but work with resource profile owners if necessary. The project intends to use the defined FHIR security methods along with SMART on FHIR security protocols that are published. Artifacts to be produced as part of this project include: 1. Define/Update profiles on selected FHIR resources that define additional search criteria, supported flags, value sets for retrieving those resources. 2. Define a Conformance Resource instance that defines expected system behavior on server side and/or client side for DAF conformant systems. Project expects multiple conformance resources based on the requirements for care delivery and research use cases. 3. Define DAF implementation guide(s) that organizes and provides context for the above artifacts. </t>
  </si>
  <si>
    <t>Pilot implementations are underway providing feedback on the IG and resource profiles which will be used to inform the IG creation.</t>
  </si>
  <si>
    <t>DAF, DAF FHIR IG, DAF FHIR profiles, DAF Data Element Access</t>
  </si>
  <si>
    <t>The FHIR specification, community development process, and supporting tooling are starting to reach maturity. As the FHIR specification approaches its third STU Publication, we need to ensure clarity about how the development of standards and stable implementation guides will occur, especially in the US realm.  This phase 1 project is intended to addresses the need to design and implement a policy that creates confidence and direction around pilots and productions in the areas of specification development, maintenance and adoption. This project will address the requirements and implementation steps to ensure we address the following needs:_x000D_
 - Specification Development Process - identify how specifications - either of or in the US realm - are developed, and how requirements divergence between them are resolved, along with a governance process which provides quality, predictability and consistent management of the specification artifacts._x000D_
 - A Specification Publication Process - identify how and where specifications are published - both the final rendered form, and the technical resources that support them_x000D_
 - FHIR Repository Management Process - identify how HL7 manages the life cycle, access control, and approval process for the technical resources associated with implementation guides in the US realm along with a repository for extensions, profiles, Implementation Guide and value sets (including a list of functional requirements of the repository)_x000D_
 - FHIR Specification Maturity Process - identify how specifications migrate through a maturity process from initial draft to a final (normative?) form, and how this relates to the above processes.  _x000D_
 - Standard specification for submission of extension, profiles and value sets to a FHIR repository.  _x000D_
 - FHIR Repository version process.  Address the requirements to create versions of extension, value sets and profiles that are 'published' to the repository.  Requirements may vary by maturity level._x000D_
 - A US Regulatory Process - clarify how all these processes above inter-relate to US regulatory requirements._x000D_
 - A Governance process which the tooling and processes should support with quality, user-friendly, predictability and consistent management of the repository._x000D_
 - NOTE: The actual validation and repository tools are out of scope, this PSS is about the HL7 process for the use of and business requirements for validation and repository of FHIR resources, extensions, profiles &amp; IGs._x000D_
 - The balloted templates repository requirements document will be reviewed</t>
  </si>
  <si>
    <t>Two payers (Independence Blue Cross and Cambia Health) have committed to the creation of production pilot programs using live data (in 2016), thus producing a need for a repository for the resulting FHIR artifacts and clarity on the HL7 process related to FHIR Implementation Guides, Profiles, and Resources Extensions.</t>
  </si>
  <si>
    <t xml:space="preserve">FHIR Conformance Clause; FHIR Processes for Profiles, Extensions, and Implementation Guides. </t>
  </si>
  <si>
    <t xml:space="preserve">To develop a set of work-shops style materials for v2.x training.  The current materials are knowledge-download type.  Need to develop new courses which are a mix of presentations, technical webinars, and hands-on workshops.  _x000D_
_x000D_
Initial phase is to develop a proposed environment and framework for future v2.x tutorial workshop training.  Requirements gathering - formats, tools, content_x000D_
_x000D_
Decision point - if there are costs, will need to determine the budget and get approvals.  May need to consider a contract for the development of the content and set up._x000D_
_x000D_
Second phase is to actually create a workable environment and develop the training materials. Development of content and set up of tooling environment_x000D_
</t>
  </si>
  <si>
    <t xml:space="preserve">FHIR is the newest and quickest-to-implement HL7 Standard architecture. The standard is gaining international traction faster than any previous HL7 standard. </t>
  </si>
  <si>
    <t>This project will identify and define the initial set of 'key' FHIR resources related to the domain of Financial Management.  These resources will be defined using the available FHIR tooling and in accordance with documented quality guidelines and balloted as part of the initial FHIR specification.  Possible FHIR resources to be produced include: Billable Service Invoice, Patient Accounts, Claim, Explanation of Benefit, Remittance Advice, Reversals, Pre-Authorization/Pre-Determination, Coverage, Eligibility and other resource corollaries of existing CMETs._x000D_
_x000D_
In addition, as the committee deems appropriate and time availability permits, it will define a small number of FHIR extensions relevant to domain content and expected to be necessary to support consistent early implementations.</t>
  </si>
  <si>
    <t>In producing resources, the committee will rely primarily on existing internationally reviewed Financial Management standards and will also consult specifications from a wide variety of external organizations, including: X12, NCPDP, CDAnet and Blue Button. However, this consultation will not require direct interaction with these other organizations. (Though some may be involved in the ballot review process.)</t>
  </si>
  <si>
    <t xml:space="preserve">The aim of the project is to define a standard representation for vital signs and other physiological data that is consistent with the CDA R3 and also the ISO 11073 standard. </t>
  </si>
  <si>
    <t xml:space="preserve">This project will identify and define the initial set of FHIR resources related to the domain of Health Care Devices (DEV). These resources will be defined using the available FHIR tooling and in accordance with documented quality guidelines and balloted as part of the initial FHIR specification. Expected FHIR resources to be updated include: DeviceComponent, DeviceMetric. In addition, as the committee deems appropriate and time availability permits, it will define a small number of FHIR extensions relevant to domain content and expected to be necessary to support consistent early implementations. These include support for device-sourced alert / alarm distribution management, and an implementation guide supporting consistent use of Device and Observation resources for device informatics. Other device informatics topics such as device control may be discussed and captured in one or more white papers; however, specific FHIR support for these topics will be deferred to subsequent projects. Healthcare devices include both acute care (e.g., infusion pumps) and personal health devices. </t>
  </si>
  <si>
    <t>Intent is to coordinate with IHE PCD profile development and IHE connectathon testing in 2017.</t>
  </si>
  <si>
    <t>DoF, Devices on FHIR, medical device, healthcare device, personal health device</t>
  </si>
  <si>
    <t>1103 - Develop FHIR resources and profiles for the second DSTU release</t>
  </si>
  <si>
    <t>FHIR Implementation Guide; FHIR Profile; FHIR Resources; White Paper</t>
  </si>
  <si>
    <t xml:space="preserve">The scope of this project is to update the current Laboratory Report CDA R2 Implementation Guide - Version 1.0 July 2009 according to the requirement defined by the 'DPCM Attuativo FSE - DPCM n°178/2015'  for the realization a system of interoperable Regional EHR-Systems ('Fascicolo Sanitario Elettronico')._x000D_
_x000D_
Deliverables:_x000D_
    - Laboratory Report CDA R2 Implementation Guide - Version 1.1_x000D_
_x000D_
This Implementation Guides applies to the IT REALM._x000D_
</t>
  </si>
  <si>
    <t>Marco Devanna  (Contact Person: Giorgio Cangioli)</t>
  </si>
  <si>
    <t>Marco Devanna   (Contact Person: Giorgio Cangioli)</t>
  </si>
  <si>
    <t>The scope of this project is to define a System Functional profile based on the HL7/ISO Electronic Health Record System Functional Model (EHR-S FM) R2 for the Regional Interoperable EHR-Systems, that will constitute the building block of the future national EHR System as defined by the DL n.179/2012 L. n.98/2013 normative._x000D_
_x000D_
The profile is based on the functional requirements released on January 2014 by the inter-regional group for the Fascicolo Sanitario Elettronico, including 14 regions, central agencies, representatives of the National Council for Research and HL7 Italy._x000D_
_x000D_
For this profile a 'meet-in-the-middle' approach will be followed, deriving requirements from the business processes defined for the FSE and contextualizing the requirement / criteria defined by the HL7/ISO EHR-S FM._x000D_
_x000D_
Deliverables:_x000D_
-	ISO/HL7 EHR-S Functional Profile : Fascicolo Sanitario Elettronico (FSE) Regionale - DSTU 1.0_x000D_
_x000D_
This profile applies to the IT REALM._x000D_
_x000D_
A first ballot has been held on December 2015; a second ballot cycle is scheduled for February 2016.</t>
  </si>
  <si>
    <t>Formally specify the functional requirements for the future Fascicolo Sanitario Elettronico (FSE) as defined by the national law Decreto Legge n.179/2012 and L. n.98/2013, in order to avoid functional inconsistencies and support the FSE technical development.</t>
  </si>
  <si>
    <t xml:space="preserve">This is an HL7 endorsement of an externally developed Implementation Guide, in accordance with GOM Section 18.01. _x000D_
DICOM PS3.20: Imaging Reports using HL7 CDA is the next generation of CDA imaging report template, building on the work of the HL7 [Informative] Basic Imaging Reports in CDA and DICOM Diagnostic Imaging Reports (DIR) Release 1, and the Diagnostic Imaging Report section of the several releases of the HL7 [DSTU] Consolidated CDA Implementation Guide.  PS3.20 was developed in close collaboration with HL7 (including a For Comment ballot in December 2014) and with the radiology professional community through RSNA.  _x000D_
The PS3.20 imaging report template has been intended as the replacement for DIR, although the timing of its development did not allow its incorporation into C-CDA release 2 or 2.1._x000D_
</t>
  </si>
  <si>
    <t>1) Karos Health</t>
  </si>
  <si>
    <t>This project will develop a DSTU that describes the application of HTTP 1.1 to transmission of HL7 artifacts._x000D_
_x000D_
Initial (DSTU) scope is limited to HL7 V2 transactional messaging and does not include specifications related to the use of SOAP or RESTful technologies.  Scope specifically excludes the interaction between the application and the HTTP endpoint adapters.</t>
  </si>
  <si>
    <t>Other Stakeholder: HL7 V2 implementors</t>
  </si>
  <si>
    <t>Virtual Medical Record for Clinical Decision Support (vMR-CDS)  XML Specification, Release 1 DSTU</t>
  </si>
  <si>
    <t>The scope of this project is to update Release 1 of the Virtual Medical Record (vMR) for Clinical Decision Support (CDS) XML Specification and to ballot it as a DSTU.  Provided below is an overview of the vMR and vMR XML specification.  Of note, this specification was previously referred to as the vMR-CDS XML Implementation Guide._x000D_
_x000D_
The vMR is a data model for representing the data that are analyzed and/or produced by CDS engines.  The term vMR has historically been used in the CDS community to refer to a simplified representation of the clinical record that is suitable and safe for a CDS knowledge engineer to directly manipulate in order to derive patient-specific assessments and recommendations.  Historically, the challenge has been that different organizations used different vMRs.  As a consequence, CDS resources (e.g., decision rules) written against one vMR could not be directly re-used by a different organization.  This has been a significant problem, because the development of CDS resources is oftentimes an expensive and time-consuming endeavor.  The purpose of the vMR effort is to define a standard vMR that can be used across CDS implementations.  Moreover, due to the intended use of the vMR, a primary goal is simple and intuitive representation of data that is easy and safe for a typical CDS knowledge engineer to understand, use, and implement._x000D_
_x000D_
The vMR XML Specification defines how to implement the semantics of the vMR Logical Model in an XML format.</t>
  </si>
  <si>
    <t xml:space="preserve">The FHIR Ontology and RDF Resource Representation Project aims to introduce a new FHIR RDF resource representation to supplement existing ones (XML/JSON). This project shall produce the following core deliverables:_x000D_
_x000D_
    1.	An algorithm for expressing FHIR structure definitions (profiles, resources, extensions) and value sets as an RDF-based ontology_x000D_
        a. FHIR ontology definition and perhaps an ontology generation algorithm_x000D_
        b.  Tooling to support the marshaling (serializing) and unmarshaling (deserializing) of FHIR structure definitions and valuesets to and from OWL/RDFS model definitions._x000D_
        c. E.g. what would the definition of 'Blood Pressure' look like in OWL/RDFS?_x000D_
    2.	A FHIR RDF resource instance representation conformant to the proposed FHIR ontology_x000D_
        a. Tooling to support the marshaling (serializing) and unmarshaling (deserializing) of RDF instance to and from the FHIR resource instances._x000D_
        b. E.g. what would a specific resource instance of a 'Blood Pressure' look like in RDF?_x000D_
    3.	Example FHIR RDF instances and ontology class definitions_x000D_
    4.	Relevant additional specification material for documentation of the above in the FHIR Core specification._x000D_
         a. Note: The RDF instance material above will mirror the existing XML and JSON syntax documentation.  </t>
  </si>
  <si>
    <t>None identified at this time</t>
  </si>
  <si>
    <t xml:space="preserve">FHIR Ontology </t>
  </si>
  <si>
    <t xml:space="preserve">This project will create a single graph traversal language which may be used to meet query language needs across HL7 families. In FHIR this language will meet the needs for specifying a path (FHIRPath). This will be incorporated in Clinical Quality Language (CQL), an HL7 STU for representing clinical quality logic, to add graph traversal functionality._x000D_
_x000D_
The project will also examine whether other query requirements can be met as part of this initiative._x000D_
_x000D_
This project will revise the following specification:_x000D_
HL7 Standard: Clinical Quality Language Specification, Release 1_x000D_
Published May 20, 2015_x000D_
The standard is being extended to support graph traversal requirements for use within the FHIR specification._x000D_
The change is being made to ensure backwards compatibility with the existing specification._x000D_
</t>
  </si>
  <si>
    <t>No known external drivers.</t>
  </si>
  <si>
    <t>FHIRPath, CQL, FluentPath</t>
  </si>
  <si>
    <t xml:space="preserve">This updated DAF project scope statement is to support updates from pilot implementation, such as Argonaut, updates to account for FHIR DSTU changes, and any additional guidance from Meaningful Use. _x000D_
_x000D_
--Prior Scope--_x000D_
This project aims to create Fast Healthcare Interoperability Resources (FHIR) Profiles for access to discrete Meaningful Use Stage 2 data as FHIR resource instances.  It is not the intention of this project to create new FHIR resource, but work with resource profile owners if necessary.  The project intends to use the defined FHIR security methods.    This project will not create a profile for document access since this is covered by the Integrating Healthcare Enterprise Mobile access to Health Documents (IHE MHDv2)._x000D_
Artifacts to be produced as part of this project include:_x000D_
1. Define profiles on selected FHIR resources that define additional search criteria for retrieving those resources._x000D_
2. Define a Conformance Resource instance that defines expected system behavior on server side and/or client side for DAF conformant systems. Project expects one for client, and one for servers._x000D_
3. Create profiles on selected FHIR resources identifying minimum data and corresponding constraints and value sets for query response. This activity may overlap with C-CDA on FHIR activities to some extent. See notes below on coordination with C-CDA on FHIR project._x000D_
4. Define a DAF implementation guide that organizes and provides context for the above artifacts. _x000D_
_x000D_
Coordination with C-CDA on FHIR project:_x000D_
This project will coordinate with the C-CDA on FHIR project to minimize duplicate profiles on common resources. An additional profile will only be created if the C-CDA profile doesn't already exist for the resource, or the C-CDA profile doesn't include required data elements in a current resource to support DAF. Coordination with the C-CDA on FHIR will be done by engagement with the work groups responsible for key resources. Where multiple profiles are required on the same resource, common data elements will be kept in alignment; Where different profiles require different scope in near term, additional work will be done in future to bring back into alignment._x000D_
The DAF Profile(s) will build from the existing work of the Standards &amp; Interoperability (S&amp;I) Data Access Framework (DAF) Initiative. </t>
  </si>
  <si>
    <t xml:space="preserve">This project is based on community input from a group of experts and stakeholders across the public, private and academic sectors in the United States. These broad stakeholder groups confer, convene and collaborate as part of the ONC S&amp;amp;I Framework, while offering guidance consistent with their policymaking responsibilities. </t>
  </si>
  <si>
    <t>The Mobile Framework for Healthcare Adoption of Short-Message Technologies (mFHAST) project is developing guidelines and standards for the transport, structure and content of short-message communications across healthcare services and settings._x000D_
_x000D_
Planned mFHAST deliverables include a Phase I Comment-only Ballot submission and DSTU to be developed in Phase II. _x000D_
_x000D_
Phase I: Comment-Only Ballot Development_x000D_
_x000D_
1.	Use Case Identification and Development - initial domains identified, but are not limited to, include emergency response, public health, long-term care, patient/provider communication, clinical reminders, payer communication and adverse event reporting. _x000D_
2.	Definitions of Short-Message taxonomy, context, and constraints and related sub-factors (e.g., privacy and security)_x000D_
3.	Statement of requirements. A brief report describing requirements gathered from relevant stakeholders_x000D_
4.	Comment Only Ballot - The ballot will seek comments on the proposed summary of short-message transport, structure and content protocols._x000D_
_x000D_
Phase II: DSTU Development_x000D_
1.	Ballot Reconciliation from Phase I_x000D_
2.	Proof of Concept Demonstration.  Demonstration of short message exchange between a mobile healthcare device and a) other health care devices b) Healthcare server based system. _x000D_
3.	Development of DSTU describing mFHAST requirements across Transport, Structure and Content level domains.</t>
  </si>
  <si>
    <t>Short Message Technologies: This workgroup will be using the term Short-Message Technologies (SMTs) to refer to the domain of technologies that utilize short-message mediums, commonly known as text messaging applications. Accordingly, the scope of this work is not specific to SMS, Twitter, iMessage etc., but is meant to encompass a broader range of activities that may use anyone of these technologies.</t>
  </si>
  <si>
    <t xml:space="preserve">This project will define security, privacy and data standards for secure mobile health applications (apps). The intent is to provide industry guidance and common methods to enable the development of mobile health smartphone apps targeted to consumers/citizens that use protected health information (PHI) and personally identifiable information (PII). These standards will not address the content of such apps, but will provide a framework for security, privacy and trusted  integration of data generated from apps into Personal Health Record (PHR) and Electronic Health Record (EHR) systems as well as into other types of data repositories (e.g., personal data stores, population care systems)._x000D_
_x000D_
This project will reuse conformance criteria already available within the HL7 PHR-S and EHR-S Functional Models, augmenting with new conformance criteria specific to mobile platforms (e.g., use of geolocation services, accelerometers, cameras, microphones)._x000D_
_x000D_
In particular, standards will address the following areas:_x000D_
 - Privacy policy, terms of use, and in-app disclaimers_x000D_
 - User, device, and cross-system authentication_x000D_
 - Authorization to content and features_x000D_
 - Proxy designations_x000D_
 - Use of location services, camera, accelerometers and other smartphone services_x000D_
 - Security of data at rest (local and cloud)_x000D_
 - Security of data in transit (wired and wireless)_x000D_
 - Minimum data standards for device generated and device transmitted information_x000D_
 - Record system reliability; record authenticity (it is what it represents to be)_x000D_
 - Data provenance_x000D_
 - Audit_x000D_
 - Standards related to discontinuation of use of an app_x000D_
</t>
  </si>
  <si>
    <t>No external drivers are known at this time.</t>
  </si>
  <si>
    <t xml:space="preserve">Mobile Health Framework; Consumer Health Mobile Framework </t>
  </si>
  <si>
    <t>While this is a new product, it will draw conformance criteria from both the EHR-S FM Release 2 and the PHR-S FM Release 1.</t>
  </si>
  <si>
    <t>Content is identical to the content that resulted from complete reconciliation of the previous R2 ballot, with the exception of a single - 'Not Related' negative. The ballot manager tried too long to get that negative withdrawn and ran out of time for publication._x000D_
_x000D_
The ballot preface will list the sole remaining negative and the rationale for finding it 'Not Related'.</t>
  </si>
  <si>
    <t>Specimen CMET_x000D_
Develop and ballot the second release of the specimen related CMETs and reviewing existing V2 artefacts to support Clinical Genomics and/or Image Integration requirements. The major tasks that have been identified are:_x000D_
    - Apply work outcomes of the Specimen DAM analysis to the v3 CMET models as well evaluating requirements for version 2 changes._x000D_
    - Complete Specimen v3 models based on these use cases and change requests recorded against the existing models_x000D_
    - Support Specimen Identifier formats as further established by AP workgroup_x000D_
_x000D_
V2.x_x000D_
    - Modeling efforts will be reviewed for potential v2 updates, which will be fed into the existing version 2 change management process where appropriate.</t>
  </si>
  <si>
    <t>V3 Messages-Clinical; V3 Messages-Departmental</t>
  </si>
  <si>
    <t>The scope of the project is to ballot the Ambulatory Laboratory Results Reporting Implementations Guide for LRI Release 1 that is the result of the S&amp;I Framework Laboratory Results Interface initiative (LRI) - see http://wiki.siframework.org/Lab+Results+Interface+%28LRI%29+Initiative._x000D_
_x000D_
Added in Oct 2012:_x000D_
Provide errata as necessary to the existing S&amp;I Framework Laboratory Results Interface Implementation Guide Release 1 - DSTU and finalize the Normative edition._x000D_
_x000D_
Updates will be based on:_x000D_
   - feedback from implementations based on the DSTU version_x000D_
   - synchronization with the Laboratory Orders Interface_x000D_
   - potential inclusion of guidance on data lengths._x000D_
_x000D_
Depending on the progress and need for updates to the existing DSTU, one or more errata or an updated DSTU will be issued against the current DSTU version.</t>
  </si>
  <si>
    <t>S&amp;amp;I Framework LRI Initiative Pilots to be named</t>
  </si>
  <si>
    <t>The goal of this project is use the Diet and Nutrition Orders Domain Analysis Model work balloted in May 2012 to map the identified domain class model to the RIM and create all necessary version 3 artifacts including an implementation guide to support the exchange of electronic nutrition order clinical messages.  Nutrition order messages will support the following types of nutrition orders: oral diets including texture modifications, oral nutritional supplements, enteral formula orders for tube feedings and infant formulas, patient food preferences, and special meal service orders/instructions. However, this project will exclude Parenteral Nutrition (PN or TPN) orders.  Currently, there is no accepted controlled vocabulary standard (codes or value sets) for diets. However, the Academy of Nutrition and Dietetics has already submitted many of the terms from the International Dietetics and Nutrition Terminology (IDNT) into SNOMED-CT and seeks to continue to pursue this effort.  Therefore we have included development of the required Vocabulary Concept Domains as part of the scope of this project. The Diet and Nutrition Orders DAM also references the allergies and intolerances work in progress within Patient Care (see Project Id 881). This project will be informed by that work such that component messages specific to food allergies and food intolerances can be exchanged whenever nutrition orders are exchanged.</t>
  </si>
  <si>
    <t>Computerized Nutrition Services/Diet Office Systems used by dietetics and foodservice departments in hospitals and long-term care facilities depend on HL7 interfaces to exchange data with EHR, CPOE and other HIS systems. The core function of these interfaces is transmission of medically-based diet orders, tube feeding and nutritional supplement orders, dietary intolerances and food allergies and patient/resident food preferences. Diet and nutritional supplement orders are an important part of the medical nutrition therapy. This coded information is used by Food and Nutrition Service Management software systems to control and customize the foods that get offered and served to patients/residents as part of their plan of care. Additionally this information on nutrition orders is important to exchange whenever a transfer of care happens in order maintain consist patient care and ensure patient safety/</t>
  </si>
  <si>
    <t>V3 Foundation-RIM; V3 Foundation-Vocab Domains &amp; Value Sets; V3 Messages-Clinical</t>
  </si>
  <si>
    <t>Develop a US based Laboratory Order Implementation Guide to support a lab order from an EHR to a laboratory in an ambulatory setting. This guide will use the principles developed by the LRI IG balloted by HL7 as 'HL7 Version 2.5.1 Implementation Guide: S&amp;I Framework Lab Results Interface, Release 1- US Realm'. Additional input will be provided by the Implementation Guide developed by a group of people working with California HealthCare Foundation when they created the ELINCS Order Implementation Guide. _x000D_
_x000D_
This guide is intended to be a companion guide of the LRI IG. The intent is to develop a Draft Standard for Trial Use (DSTU) that will be piloted. At a time either near the end of the pilot or shortly after the pilot another project will be created to take the DSTU and input from the pilot to create a normative edition of this document.</t>
  </si>
  <si>
    <t>This project is dependent on support resources provided through the S&amp;amp;I Framework to complete their tasks in a timely fashion.</t>
  </si>
  <si>
    <t>The Implementation Guide will be developed using the Standards &amp;amp; Interoperability Framework development life cycle in combination with the HL7 governance/project management/balloting processes and rules.</t>
  </si>
  <si>
    <t>This project will identify and define the initial set of 'key' FHIR resources related to the domain of Orders and Observations.  These resources will be defined using the available FHIR tooling and in accordance with documented quality guidelines and balloted as part of the initial FHIR specification.  Expected FHIR resources to be produced include: _x000D_
 - LabReport_x000D_
 - Device_x000D_
 - SimpleObservation_x000D_
 - Product_x000D_
 - Specimen_x000D_
 - 'non medication supply'  - need better name_x000D_
- orders_x000D_
_x000D_
In addition, as the committee deems appropriate and time availability permits, it will define a small number of FHIR extensions relevant to domain content and expected to be necessary to support consistent early implementations.</t>
  </si>
  <si>
    <t>In producing resources, the committee will consult specifications from a wide variety of external organizations, including OpenEHR, IHE, various affiliates, government organizations and other SDOs. However, this consultation will not require direct interaction with these other organizations. (Though some may be involved in the ballot review process.)</t>
  </si>
  <si>
    <t>HL7 Version 2 Implementation Guide:  Laboratory Test Compendium Framework, Release 2</t>
  </si>
  <si>
    <t>Release 2 of the IG is an update to R1 published in June, 2011.  This IG is sponsored in collaboration with the Office of National Coordinator (ONC) Standards &amp; Interoperability (S&amp;I) Framework and is expected to be named as a requirement for Meaningful Use, Stage 3 (US).  It is being balloted as a universal specification because there are no known US centric requirements.  _x000D_
_x000D_
This IG, along with the Lab Order Initiative (LOI) IG and Lab Results Initiative (LRI) IG, provide specifications for the electronic exchange of the laboratory information from a 'life cycle' perspective, e.g. from test compendium (a.k.a. electronic directory of service [eDOS]) -&gt; lab order -&gt; lab result.</t>
  </si>
  <si>
    <t>The implementation guide is being updated to include corrections reported by Release 1 implementers/reviewers, to conform to the publishing requirements of the ONC S&amp;amp;I Framework (including use case definition and conformance statements), and to sync with the LOI and LRI implementation guides which have been previously balloted/published through HL7.</t>
  </si>
  <si>
    <t xml:space="preserve">This project will add the ability to support documentation and exchange of patient preferences related to food and medications.  We will add this topic to the Care Provision domain. We will create the V3 models, concept domains and value sets necessary to communicate the set of patient preferences for both food and drugs.  The model will be informed by the recent successful ballot of the Diet and Nutrition DAM, R2.  Out of scope is the relationship of the statement to an order and to decision support systems.  </t>
  </si>
  <si>
    <t>V3 Foundation-Vocab Domains &amp; Value Sets; V3 Messages-Clinical</t>
  </si>
  <si>
    <t>Claude Nanjo</t>
  </si>
  <si>
    <t>The Order Service Catalog interface OMG RFP response has an initial submission deadline of November 2016, with revised submission currently due in 2017</t>
  </si>
  <si>
    <t>Order Service, Order Catalog, Order Management</t>
  </si>
  <si>
    <t>FHIR Implementation Guide; FHIR Profile; FHIR Resources; V3 Services-Web Services (OMG)</t>
  </si>
  <si>
    <t>OO was the alpha project to attempt to build out a content domain (Laboratory) with all necessary documentation, requirements, and artifacts needed for a conceptual-level model for Lab. Additionally, R1 (project #587) did not address a number of items including the larger updates from DSTU commenters.</t>
  </si>
  <si>
    <t>Refer to the implementer section of the FHIR DSTU ballot PSS</t>
  </si>
  <si>
    <t>This project will identify and define the initial set of 'key' FHIR resources related to the domain of Nutrition.  These resources will be defined using the available FHIR tooling and in accordance with documented quality guidelines and balloted as part of the initial FHIR specification.  Expected FHIR resources to be produced include:_x000D_
1. Dietitian performs and documents a nutritional assessment/consultation_x000D_
2. Dietitian recommends a nutritional intervention_x000D_
3. Provider orders a diet/supplement/enteral feeding/baby formula/consult_x000D_
4. Patient selects menu items for transmission to a food and nutrition management system_x000D_
5. Dietitian provides nutrition education/counseling_x000D_
6. Patient provides recorded intake and dietitian provides summary of nutrient intake/calorie intake._x000D_
In addition, as the committee deems appropriate and time availability permits, it will define a small number of FHIR extensions relevant to domain content and expected to be necessary to support consistent early implementations.</t>
  </si>
  <si>
    <t>This project will not ballot directly. Instead, content will be combined with resources from other committees and jointly balloted as part of the FHIR DSTU ballot (managed as a distinct TSC project).</t>
  </si>
  <si>
    <t xml:space="preserve">This is part of a larger current work project, whose goal it is to create a suite of functional requirements documents for EHR technology for laboratory orders and results with 4 deliverables (3 going to ballot)._x000D_
Deliverables for this project:_x000D_
(1) EHR-S Functional Requirements Implementation Guide for Lab Results Interface (LRI) for ballot_x000D_
(2) Laboratory Information System - Functional Profile (LIS-FP) issues list document for use in a follow up future project_x000D_
_x000D_
This particular project will focus on creating EHR-S Functional Requirements Implementation Guide for laboratory results compatible with the S&amp;I Laboratory Results Interface (S&amp;I LRI) guide. Additional regulatory requirements (CLIA) and clinical best practices beyond the LRI IG will be considered in the development of this project's artifact._x000D_
_x000D_
This document is intended to bridge the gap and harmonize between the LRI and LOI IGs and the concurrently to be developed EHR-S Functional Profile for Laboratory. As part of this project we will need to clarify what level in the HL7 artifact hierarchy this document fits in - it is at the same detail level as an implementation guide, however, it does not constrain a currently existing standard (though we are developing it concurrently, hence we retained the name Implementation Guide). It has been likened to a Logical Specification from SAIF and is similar to an IHE's Integration Profile, where both communication and behavior are defined._x000D_
_x000D_
It leverages and will inform the planned conformance framework specifications for Incorporate (a CGIT project)._x000D_
_x000D_
At this time there are existing functional models for the EHR-System side (receive results / send orders). These transactions have two actors however, and it is planned as a future project to develop the corresponding Laboratory Information System (LIS) Functional Model focused initially on receive orders and send results. _x000D_
Requirements on the LIS side should be taken into account in development of the EHR-S side artifacts that are the deliverables for this project, so a LIS-Functional Model issues list document will be developed to capture related requirements._x000D_
</t>
  </si>
  <si>
    <t>Several Meaningful Use (MU) certification requirements are broader than what is usually described in an interface based implementation guide like the S&amp;amp;I LRI guide cited in MU stage 2. For example the criterion of incorporate lab results. In order to test and certify products for this criterion the functional requirements on the EHR-system need to be defined.</t>
  </si>
  <si>
    <t>Functional Profile; - New Product Definition -</t>
  </si>
  <si>
    <t xml:space="preserve">This is part of a larger current work project, whose goal it is to create a suite of functional requirements documents for EHR technology for laboratory orders and results with 4 deliverables (3 going to ballot)._x000D_
Deliverables for this project:_x000D_
(1) EHR-S Functional Requirements Implementation Guide for Lab Orders Interface (LOI) for ballot_x000D_
(2) Laboratory Information System - Functional Profile (LIS-FP) issues list document for use in a follow up future project_x000D_
_x000D_
This particular project will focus on creating EHR-S Functional Requirements Implementation Guide for laboratory orders compatible with the S&amp;I Laboratory Orders Interface (S&amp;I LOI) guide. Additional regulatory requirements (CLIA) and clinical best practices beyond the LOI IG will be considered in the development of this project's artifact._x000D_
_x000D_
This document is intended to bridge the gap and harmonize between the LRI and LOI IGs and the concurrently to be developed EHR-S Functional Profile for Laboratory. As part of this project we will need to clarify what level in the HL7 artifact hierarchy this document fits in - it is at the same detail level as an implementation guide, however, it does not constrain a currently existing standard (though we are developing it concurrently, hence we retained the name Implementation Guide). It has been likened to a Logical Specification from SAIF and is similar to an IHE's Integration Profile, where both communication and behavior are defined._x000D_
_x000D_
It leverages and will inform the planned conformance framework specifications for Incorporate (a CGIT project)._x000D_
_x000D_
At this time there are existing functional models for the EHR-System side (receive results / send orders). These transactions have two actors however, and it is planned as a future project to develop the corresponding Laboratory Information System (LIS) Functional Model focused initially on receive orders and send results. _x000D_
Requirements on the LIS side should be taken into account in development of the EHR-S side artifacts that are the deliverables for this project, so a LIS-Functional Model issues list document will be developed to capture related requirements._x000D_
</t>
  </si>
  <si>
    <t>This is part of a larger current work project, whose goal it is to create a suite of functional requirements documents for EHR technology for laboratory orders and results with 4 deliverables (3 going to ballot)._x000D_
Deliverables for this project:_x000D_
(1) EHR-S Functional Profile for Laboratory focused on requirements essential to make interoperability work in support of LOI, LRI, ELR and eDOS - for ballot_x000D_
(2) Laboratory Information System - Functional Profile (LIS-FP) issues list document for use in a follow up future project_x000D_
_x000D_
This particular project will focus on creating the higher level Lab Functional Profile specifically focused on essential requirements to make interoperability work in support of LOI, LRI, ELR and eDOS; based on the underlying EHR-S Functional Model, using the detailed requirements collected in the other two documents under the larger project._x000D_
_x000D_
This EHR-S Functional Profile for Laboratory will extend the laboratory related MU EHR-S functional model lab results incorporate profile(s) and draw from the Public Health Laboratory Profile in the EHR-S Public Health Functional Profile._x000D_
_x000D_
At this time there are existing functional models for the EHR-System side (receive results / send orders). These transactions have two actors however, and it is planned as a future project to develop the corresponding Laboratory Information System (LIS) Functional Model focused initially on receive orders and send results. _x000D_
Requirements on the LIS side should be taken into account in development of the EHR-S side artifacts that are the deliverables for this project, so a LIS-Functional Model issues list document will be developed to capture related requirements.</t>
  </si>
  <si>
    <t>This project aims to create a new DataElement resource, update as needed the Questionnaire and QuestionnaireAnswer resources, and create an implementation guide on the use of Fast Healthcare Interoperability Resources (FHIR) Profile(s) for Structured Data Capture (SDC) on the new DataElement resource and on the existing Questionnaire and QuestionnaireAnswers resources. These profiles will be used to meet SDC project objectives of:_x000D_
   - encouraging consistency around how common data elements are captured and used in healthcare systems_x000D_
   - allowing data elements to be clearly identified in forms for the purpose of auto-population and data-extraction_x000D_
   - allowing definition of standard data elements to improve consistency of data representation in CDA template and FHIR resource design_x000D_
_x000D_
The implementation guide (IG) will explain how the 3 resources (using the defined profiles) can be used to support auto-population of forms and data extraction.  The IG will also describe secure interaction specifications using Representational State Transfer (REST) services to allow access, display, populate and saving of the resources._x000D_
For this project, Data Element (DE) is defined as a named (identified) definition for a single piece of data (e.g. systolic blood pressure)._x000D_
The new DataElement resource will:_x000D_
   - Define a common syntax referencing ISO/IEC 11179-3 to allow unambiguous interpretation of DEs. The syntax will be bound to controlled terminologies such as SNOMED CT, LOINC, RxNorm where appropriate._x000D_
The SDC profiles on the resources will identify the resource elements and extensions that must be supported to meet SDC use cases as well as constraints on their use._x000D_
_x000D_
The use cases for SDC interaction specifications are:_x000D_
   - Retrieve data elements from a DE repository_x000D_
   - Retrieve a form from a form repository with or without pre-populated data_x000D_
   - Provide patient data (CCD or its FHIR equivalent) as part of the query to the form repository. The retrieved form should be a fully/partially filled form instance _x000D_
   - Submit a completed form to an intended recipient _x000D_
_x000D_
The SDC Profile(s) will build from the existing work of the Standards &amp; Interoperability (S&amp;I) Structured Data Capture (SDC) Initiative. _x000D_
_x000D_
Out of scope for this implementation guide:_x000D_
   - Defining DEs (semantics and their associated value sets)</t>
  </si>
  <si>
    <t>FHIR Resources; Functional Profile</t>
  </si>
  <si>
    <t>See overarching PSS for FHIR DSTU 2</t>
  </si>
  <si>
    <t>Monitoring and Answering (when appropriate) comments received during the FHIR DSTU time frame.  Additionally, applying QA criteria as determined by the FMG and FBG to the resources owned by OO.  Namely:_x000D_
_x000D_
 - Device_x000D_
 - Substance_x000D_
 - Supply_x000D_
 - Observation_x000D_
 - DiagnosticOrder_x000D_
 - DiagnosticReport_x000D_
 - Specimen_x000D_
 - Order_x000D_
 - OrderResponse_x000D_
_x000D_
As needed, updates will be made to meet current QA requirements._x000D_
The scope will be managed through the OO workgroup.</t>
  </si>
  <si>
    <t>IHE-Lab Profile to US Realm Lab  guides Harmonization</t>
  </si>
  <si>
    <t>Comparison of IHE Profiles to US-Realm specific Lab related IGs with the goal to create comparison documents of IHE profiles to US realm Lab related Implementation Guides cited in Meaningful Use (MU) regulation in order to identify gaps and_x000D_
Differences in order to harmonize approaches to common laboratory use cases._x000D_
LIS and EHR-S Vendors operate in an international arena - reducing customization as much as possible will reduce system development resource costs for these workflows:_x000D_
1.	Exchange of the test compendium between the laboratory and the provider: eDOS (Electronic Directory of Service) guide (HL7 project ID#973) to IHE LCSD (Laboratory Code Sets Distribution) profile_x000D_
2.	Place a laboratory order, update a laboratory order: LOI (Laboratory Order Interface) (HL7 project ID#922) guide to IHE LTW (Laboratory Testing Workflow) profiles, specifically Placer Order Management (LAB-1) and possibly Filler Order Management (LAB-2) and possibly the upcoming LCC (Laboratory Clinical Communications) profile_x000D_
3.	Report test results between the laboratory and the provider: LRI (Laboratory Result Interface) guide (HL7 project ID#792) including the ELR (Lab results to Public Health profile) (HL7 project ID#737) to IHE LTW (Laboratory Testing Workflow) profile, specifically Order Results Management (LAB-3)</t>
  </si>
  <si>
    <t>LOI, LRI, eDOS, ELR, IHE-Lab Technical Framework, LCC, LTW</t>
  </si>
  <si>
    <t xml:space="preserve">Nov 2015: TSC approved DSTU extension request for HL7 Version 3 Domain Analysis Model: Laboratory Orders, Release 1 at TSC Tracker 8894 for 12 months. </t>
  </si>
  <si>
    <t>With the introduction of the Unique Device Identifier (UDI) it is important to enable health IT to exchange the UDI with or without individual components to provide access to implantable device lists, support post market surveillance, perform recalls, provide clinical decision support, and analysis/research.  Exchange across the device ecosystem needs to be enabled for manufacturing, utilization, implanting, monitoring, reporting and other administrative and clinical uses (e.g., inventory, invoicing, pricing, and/or other financial transactions)._x000D_
_x000D_
HL7 embarked on an effort to ensure the UDI string, at a minimum, is represented in V2, V3, and FHIR such that implementation guide and profile developers can provide the necessary guidance for the specific use cases of how to apply the standards.  This resulted in a white paper, dated November 13, 2014, published by HL7 as 'Harmonization Pattern for Unique Device Identifiers'._x000D_
_x000D_
HL7 needs to develop further guidance as well, in coordination with other parties, to ensure there is clarity when to communicate UDI information, and if so, how given that use case._x000D_
_x000D_
See the PSS Word doc for additional scope.</t>
  </si>
  <si>
    <t>As the FDA and other national authorities mandate the labeling of devices to include UDI and are actively promoting the use of UDI in the information chain to enable recalls, CDS, postmarket surveillance and research in general, there is an increased need to communicate UDI to enable downstream stakeholders to access that information for their purposes. A subset of that information exchange needs to be consistently defined at a national if not global level to ease exchange.</t>
  </si>
  <si>
    <t>Describe any external schedules or calendars which may not be known outside of the project team that are driving target dates for this project.</t>
  </si>
  <si>
    <t xml:space="preserve">UDI </t>
  </si>
  <si>
    <t>IHE, FDA, GS1, X12, NCPDP, JIC, IEEE. HSI will help facilitate/coordinate with these organizations.</t>
  </si>
  <si>
    <t xml:space="preserve">Specimen DAM </t>
  </si>
  <si>
    <t>LRI, ELR, Clinical Genomics, Public Health Reporting, Newborn Screening, Cancer Reporting (?NAACCR?), Ambulatory Lab Reporting.</t>
  </si>
  <si>
    <t>This project will identify and define the additional set of 'key' FHIR resources related to the domain of Patient Administration.  These resources will be defined using the available FHIR tooling and in accordance with documented quality guidelines and balloted as part of the initial FHIR specification.  Possible FHIR resources to be produced include: Appointment, AppointmentResponse, Slots, Schedule, HealthcareService, EpisodeOfCare._x000D_
_x000D_
Within the scope of this project is also the review and maintenance of the resources created within the DSTU 1 ballot based on the DSTU 2 QA guidelines and implementer's feedback._x000D_
_x000D_
In addition, as the committee deems appropriate and time availability permits, the PA work group will define a small number of FHIR extensions and profiles relevant to domain content and expected to be necessary to support consistent early implementations.</t>
  </si>
  <si>
    <t xml:space="preserve">The DCM series of projects are as such a follow up of the DCM meeting in Boca Raton, led by Craig Parker and the DCM Brisbane workshop in 2007 with CEN, ISO, HL7, OpenEHR and clinical involvement where the recommendations were to work on harmonization of granular and detailed clinical content and where four action areas included clinician involvement, quality of detailed clinical models, representation formalisms and establishing and maintaining repositories. This is because different communities where working in splendid isolation on the same specifications of blood pressure, pulse, breathing, Apgar score, Glasgow Coma Scale, Health and Physical, assessments and so on. _x000D_
_x000D_
The overall goals of the DCM initiative are:_x000D_
 - to develop methods, tools for requirements gathering with clinicians, requirements for modelling tools, _x000D_
 - to enforce quality control, authorisation and governance of DCM rules_x000D_
 - to identify clinical items, binding of clinical content to terminology,_x000D_
 - to model generically and make transforms to different formalisms, _x000D_
 - and to maintain in a repository a set of DCM that are useable in different standards, formats and different technical implementations using the same generic model. The purpose is to enhance the semantic interoperability between different systems and developments. _x000D_
_x000D_
Based on discussions in ISO Joint Working Group 9, the JWG leadership requested two projects to be started: _x000D_
1. A set of examples, useful in a standard_x000D_
2. A set of criteria for good quality of DCM that are indeed clinically sound and implementable in different technical environments. _x000D_
_x000D_
We have created a Top 10 list of DCMs and discussed its use in HL7 project 320 on DCM, where this document is an update of.  Establishing DCM criteria and methodologies is currently done under ISO NIWP 13972, which was approved on July 2009. In 2010 is was re-examined by the TSC and reapproved, reducing the scope to maximum of 5 DCM examples. _x000D_
_x000D_
This proposal includes the proper representation of assessment scales, indexes and scoring systems. It will use elements of other HL7 WGs or projects such as TermInfo, Structured Documents, Templates and Clinical Statement. A DCM includes the purpose of one or small set of clinical data elements, the evidence base, data element specification, proper procedure, interpretation of values, and literature references. A guideline for this has been created on behalf of Nictiz in the Netherlands. _x000D_
_x000D_
A DCM specification must be _x000D_
 - usable within the HL7 Clinical Statement and HL7 template specification _x000D_
 - meet HL7 TermInfo requirements _x000D_
 - adjustable to the CEN/IOS 13606 and OpenEHR archetype environment, and the Clinical template specification, among others. _x000D_
_x000D_
Technical implementations that would be able to deploy DCM include GUI design, database design, HL7 message design, algorithm design, rule-based Decision Support System design, among others. In particular a DCM is to form a bridge between different technical representation formats, in particular HL7 v3 templates / clinical statements and OpenEHR archetypes. That is the harmonization aspect of DCM. In order to actually use a DCM, the transformation to HL7 must be made. This is done via mapping the DCM content to a Clinical Statement R-MIM, in any HL7 domain that uses Clinical Statement. The formalism to use a DCM in HL7 space would be that of an HL7 v3 template. </t>
  </si>
  <si>
    <t>Domain Analysis Model (DAM); Electronic Health Record; Functional Profile; V2 Messages-Clinical; V3 Documents-Clinical (e.g. CDA); V3 Documents-Knowledge; V3 Foundation-Vocab Domains &amp; Value Sets; V3 Messages-Clinical; V3 Rules-GELLO; V3 Services-Java Services (ITS SIG); V3 Services-Web Services (OMG); - New Product Definition -</t>
  </si>
  <si>
    <t xml:space="preserve">The DCMs are part of collaboration at JIC. The ISO work provided the guidelines for a proper DCM. </t>
  </si>
  <si>
    <t>This project is the sequel to Project #881 - the Allergies and Intolerances Domain Analysis Model balloted in January 2013 and May 2013.  Based on the DAM, this project will map the identified domain class models to the RIM and create all necessary version 3 artifacts (RMIM, CMET, interactions) to support the exchange of electronic allergy and intolerance clinical information.  The scope of such information includes a variety of adverse reactions to medications, food or other substances as reported or observed conditions.  The domain also includes the development, maintenance and reconciliation of an allergy and intolerance records and the list from known information sources.  Allergy and intolerance states such as 'no known allergy', or 'allergy resolved' are included.  Interactions to be tested will include queries of an EHR-S for allergy and intolerance records/list information as well as adverse reaction information, the creation of messages and sending the allergy and intolerance information to another system and to create a report of allergy and intolerance information to be sent to regulatory bodies.  No specific codes or value sets have been developed for the allergy and intolerance domain and this would be a part of the developmental work necessary for this project.  A follow-on project for the development of template(s) and an implementation guide is planned.  Environmental allergies such as poison ivy and seasonal allergies are out of scope and are treated as any other health diagnosis.</t>
  </si>
  <si>
    <t>This project will help to create allergy and intolerance normative standards for the purpose of data exchange within and between electronic health systems. The outcome of this project will update or replace expired standards for the exchange of allergy and intolerance information previously published by Patient Care Workgroup.</t>
  </si>
  <si>
    <t>V3 Messages-Clinical; V3 Services-Web Services (OMG)</t>
  </si>
  <si>
    <t xml:space="preserve">The Patient Care WG is currently completing the Domain Analysis Model for Care Plans.  A logical next step for this project is the development of the associated clinical models.  </t>
  </si>
  <si>
    <t xml:space="preserve">This project will identify and define additional FHIR resources related to the domain of Patient Care to be published in the second FHIR DSTU release.  This will include support for referral and transition of care of patient from one provider to another/an organization.  It will also update existing Patient Care FHIR resources to reflect DSTU feedback and new quality guidelines.  _x000D_
These resources will be defined using the available FHIR tooling and in accordance with documented quality guidelines and balloted as part of the initial FHIR specification.  _x000D_
_x000D_
Expected FHIR resources to be produced include: _x000D_
_x000D_
 - Referral Resources (includes administrative and clinical contents)_x000D_
 - Concern resource (if time permits)_x000D_
_x000D_
If time permits, it is also intended to create profiles for existing Patient Care FHIR resources to align with and/or inform the use of existing C-CDA implementation guide. _x000D_
_x000D_
In addition, as the PCWG and FHIR project teams considers appropriate and time availability permits, it will define a small number of FHIR extensions of referral/care transfer contents relevant to domain contents and expected to be necessary to support consistent early implementations._x000D_
</t>
  </si>
  <si>
    <t>Manage feedback on selected FHIR artifacts in the FHIR DSTU process_x000D_
_x000D_
The team will monitor DSTU feedback both on the FHIR specification and gforge sites; review, discuss, vet, and comment on feedback; update assets on the specification site (daily build); and manage the ballot comment reconciliation process for these assets._x000D_
_x000D_
The team may also ensure that comments cover significant issues and gaps by reviewing design of existing FHIR artifacts._x000D_
_x000D_
The resources in scope are those listed in the FHIR specification under 'Clinical Resources: General' - viz., _x000D_
    - Adverse Reaction_x000D_
    - Allergy/Intolerance_x000D_
    - Care Plan_x000D_
    - Condition_x000D_
    - Family History_x000D_
    - Procedure_x000D_
    - Questionnaire_x000D_
_x000D_
And others as introduced, e.g.,_x000D_
    - Referral_x000D_
_x000D_
It is anticipated that some of the identified domain knowledge will be captured in FHIR profiles rather than as changes to FHIR resources.</t>
  </si>
  <si>
    <t>This project will develop and test during various connectathons a showcase of interoperable nursing applications, deploying various interoperability standards from HL7 and IHE. The showcase will deploy both new resources and existing resources with, if needed, suggestions of modification that come out of connectathons._x000D_
_x000D_
These resources will be defined using the available interoperability resources, tooling and in accordance with documented quality guidelines._x000D_
_x000D_
The project will deploy a set of HL7 and other resources, including but not limited to:_x000D_
_x000D_
   - HL7 v3 Care Record Message with Basic Patient and Provider Data (in particular CMETs Person, Patient, Provider, Professional, all universal) and specified Nursing Content._x000D_
   - HL7 v3 CDA examples, in particular from the German test sites, for nursing content. _x000D_
   - Domain Analysis Models for Pressure Ulcer Prevention, Care Plan, Concern and Medical Devices, where implementable._x000D_
   - HL7 v3 Assessment Scale DSTU for Braden Scale and Pain scale. _x000D_
   - Detailed Clinical Models length, weight (published), vitals signs, such as heart rate, and Braden Scale and Pain Scale._x000D_
   - HL7 v3 Care Plan R-MIM (if this can be converted into v3 message content. _x000D_
   - If implementable: FHIR resource for Care Plan and other to be determined resources that fit nursing care._x000D_
   - HL7 SOA work on care planning. _x000D_
   - The selection of the specific and feasible set of the above potential sources is part of the project. _x000D_
_x000D_
In addition, as the committee deems appropriate and time availability permits, it will define a small number of standard artifacts relevant to domain content and expected to be necessary to support consistent early implementations.</t>
  </si>
  <si>
    <t>Domain Analysis Model (DAM); FHIR Extensions; FHIR Resources; V3 Documents-Clinical (e.g. CDA); V3 Foundation-Vocab Domains &amp; Value Sets; V3 Messages-Clinical; V3 Services-Web Services (OMG)</t>
  </si>
  <si>
    <t>In producing the showcase, the committee will consult experts from external organizations, IMIA-NI, NI2006, IHE, ICN, HIMSS and other SDOs. However, this consultation will not require direct interaction with these other organizations. (Though some may be involved in the showcase organisation, connectathon, process.)</t>
  </si>
  <si>
    <t>This project will not ballot directly. Instead, content will be combined with resources from other committees and jointly used as part of the preparation connectathons during 2015 and 2016 and the final showcase in Geneva in 2016.</t>
  </si>
  <si>
    <t>None known</t>
  </si>
  <si>
    <t xml:space="preserve">Provide a set of classified requirements for the representation of negated clinical data, which standards developers can use to confirm coverage of requirements, demonstrate recommended patterns, and identify out-of-specification patterns._x000D_
OK_x000D_
Any example of a negated statement should fit a class; an example that does not fit a class may be a new class. Design solutions would be expected to support all classes--or to indicate any class not supported--and to articulate the correct pattern for representing each class._x000D_
</t>
  </si>
  <si>
    <t>A project on this topic was proposed (1135) but has not been executed.</t>
  </si>
  <si>
    <t>Domain Analysis Model (DAM); V3 Documents-Clinical (e.g. CDA)</t>
  </si>
  <si>
    <t>This project will be divided into multiple phases:_x000D_
Phase 1_x000D_
   - Review Consolidated CDA  - to determine templates where pharmacy related content is included_x000D_
   - Select a pharmacy Version 3 model and a Pharmacy FHIR resource_x000D_
   - Compare model/resource against identified pharmacy related CCDA templates to review and catalogue differences and gaps_x000D_
_x000D_
Phase 2_x000D_
   - Use the selected pharmacy model/resource as a prototype to develop a universal template including a visual representation of the CDA template.  Consolidated CDA ballot comments as well as FHIR DSTU comments will be used to determine the priority for the template. Content developed will include the CDA template, a visual representation of the CDA template, implementation guidance, as needed for particular constructs, FHIR examples and possible a FHIR profile.</t>
  </si>
  <si>
    <t xml:space="preserve">Pharmacy, Medication, Medication Order, Prescription, Medication Administration, Medication Statement, Dispense, Medication Dispense </t>
  </si>
  <si>
    <t xml:space="preserve">Pharmacy, Medication, Medication Order, Prescription, Medication Administration, Medication Statement, Dispense, Medication Dispense, Pharmacy FHIR Maturity </t>
  </si>
  <si>
    <t>Project documents will be maintained in HL7’s SVN repository.</t>
  </si>
  <si>
    <t>HL7’s SVN repository.</t>
  </si>
  <si>
    <t>Bi-annual maintenance of the co-chair handbook, review for each September WGM; reconcile comments during September WGM; publish in January.</t>
  </si>
  <si>
    <t xml:space="preserve">Review Project Life Cycle for GOM reference updates (thrice per year) (Tracker 1052); Annual Edits to Project Life Cycle (Tracker 2774); </t>
  </si>
  <si>
    <t xml:space="preserve">TSC delegated work (Tracker 1107)_x000D_
</t>
  </si>
  <si>
    <t>V2 Messages-Administrative; V2 Messages-Clinical</t>
  </si>
  <si>
    <t xml:space="preserve">Vital Records, Death Reporting </t>
  </si>
  <si>
    <t>The HL7 CDA R2 Implementation Guide: Vital Records Death Reporting, Release 1 STU 2 (US Realm) will replace the HL7 CDA R2 Implementation Guide: Vital Records Death Reporting, Release 1 STU 1 (US Realm)</t>
  </si>
  <si>
    <t xml:space="preserve">Stakeholders from Integrating the Healthcare Enterprise, Public Health Data Standards Consortium, Centers for Disease Control and Prevention. No formal MOUs. </t>
  </si>
  <si>
    <t>CDC/NCHS currently employs two surveys to gather information regarding the utilization of health care services in the United States. The NAMCS focuses on ambulatory care and is based on a sample of visits to non-federally employed office-based physicians primarily engaged in direct patient care. The National Hospital Care Survey (NHCS) is based on a sample of visits to hospital inpatient, emergency, and outpatient departments. The surveys currently require manual data extraction. Field representatives visit physician practice locations for NAMCS, and hospitals for NHCS, to abstract survey data elements. Data captured include information on patient demographics, vital signs, medical history, reasons for visit, diagnoses, procedures and medications. Data is entered into a computer-based tool that sends data back to NCHS. This process is labor and resource intensive, costly, and does not take advantage of emerging health information technology. NCHS would like to automate this process and collect more data without needing to send field representatives to physician offices/hospitals and allow all selected physicians/ hospitals to participate in the surveys by providing electronic files from their EHR to do so. The surveys contain patient encounter and facility components; this project will focus on the patient encounter components. Data from these surveys are widely used by health policy makers, health service researchers, epidemiologists and health care industry and other interested parties.</t>
  </si>
  <si>
    <t xml:space="preserve">CDC/NCHS </t>
  </si>
  <si>
    <t xml:space="preserve">The project is needed to (i) update the format for electronic reporting from ambulatory healthcare provider EHR systems to public health central cancer registries using HL7 and CDA based standards initiative (ii) prepare for possible MU Stage 3 cancer reporting requirements. </t>
  </si>
  <si>
    <t>This IG is based on Clinical Document Architecture (CDA) and therefore is dependent on any ongoing changes being made to this standard. This project needs to align with C-CDA, which is currently under ballot reconciliation for R2.0.</t>
  </si>
  <si>
    <t>More than 40 US states have population based birth defect surveillance programs. Many with mandated requirements for health care professionals to report to the surveillance program. However, to-date a standard for electronically extracting birth defect reports from electronic health records does not exist. The burden of manually reporting decreases the timeliness and completeness of birth defect reports. Developing a standardized implementation guide for ambulatory care reporting could potentially improve the quality of the data collected enhancing birth defect surveillance and prevention.</t>
  </si>
  <si>
    <t>Vital Records, Death Reporting</t>
  </si>
  <si>
    <t>A core, initial case report standard is needed for Stage III of Meaningful Use. Whether used stand-alone or in conjunction with the other specifications, e.g. the IHE Structured Data Capture (SDC) standard mentioned in the NPRM for Stage III, a DSTU is needed for regulatory guidance and certification.</t>
  </si>
  <si>
    <t>Public Health reporting, Public Health Case reporting, Reportable conditions, Notice of Reportability</t>
  </si>
  <si>
    <t>Death Reporting FHIR Resources will co-exist with the HL7 V2.5.1, V2.6 and CDA Vital Records Death Reporting IGs</t>
  </si>
  <si>
    <t>ODH (Occupational Data for Health)</t>
  </si>
  <si>
    <t>FHIR Profile; FHIR Resources; V2 Messages-Administrative</t>
  </si>
  <si>
    <t xml:space="preserve">The most recent Meaningful Use/MACRA and EHR certification regulations reference Release 1.5 of the CDC/AIRA implementation guide. The Office of the National Coordinator (ONC) has expressed a strong preference to reference SDO balloted documents in regulation. The PHER work group has expressed a strong interest in balloting existing specifications referenced in regulations that are currently not HL7 balloted. This project will transfer the content of the existing non-HL7 balloted document to a new HL7-balloted document to meet these purposes. </t>
  </si>
  <si>
    <t xml:space="preserve">National immunization implementation guide </t>
  </si>
  <si>
    <t>Annual Normative Editions. The annual work for this occurs from Sept WGM to Jan WGM.</t>
  </si>
  <si>
    <t>Aug. 2010: Will remain on the list; Andy Stechishin will update dates</t>
  </si>
  <si>
    <t>V2 Messages-Administrative; V2 Messages-Clinical; V2 Messages-Departmental; V2 Messages-Infrastructure</t>
  </si>
  <si>
    <t xml:space="preserve">This project will establish the work group resources needed to maintain, review, correct and amend all examples in Version 2.x standards on an ongoing basis as well as establish the project triggers that will initiate any new round of review._x000D_
*For purposes of publishing V 2.8, the corrected and updated examples will be published after the fact as an errata, under the CTO's signature._x000D_
*It is our intention that V 2.9 will incorporate the corrected and updated examples._x000D_
</t>
  </si>
  <si>
    <t>This project is needed because currently there is no ongoing review of (or standards for) the message examples in the V2.x chapters. As a result, examples are handled differently between chapters, practices for presenting examples are handled differently between chapters, and examples are updated in only a haphazard manner resulting in outdated and ineffective examples.</t>
  </si>
  <si>
    <t xml:space="preserve">The intention going forward is for publishing and tooling to jointly own the process for generation of the FHIR website. (Somewhat similar to the V3 publishing process.) Because of the developmental nature that is still inherent in FHIR there will be a need for more than one version of the specification available at any given time. For example, one can envision having versions of the specification available concurrently: 1) the version to be voted on, 2) the official previously balloted version, 3) a time limited version to support a specific connectathon and 4) a sandbox version where new resources are developed. _x000D_
The hosting requirements to address these needs still needs to worked out between HL7 HQ and the FHIR team. Also need to include definition of the business process for FHIR publication as part of this project._x000D_
The existing FHIR specification build process involves use java code and batch files and is manually maintained by Grahame Grieve. (note: I believe Josh Mandel is looking at the process for areas of improvement.) Nevertheless the existing process needs to be documented and in some sense institutionalized to HL7 as part of this project's scope. The existing specification build process may need to be adjusted to accommodate turning it over to process owners other than the FHIR core team._x000D_
</t>
  </si>
  <si>
    <t xml:space="preserve"> FHIR is rapidly becoming one of our most actively referenced standards. As we move into the DSTU period, we need to ensure that we have the appropriate support for managing the standard, and that our procedures are sustainable for the medium term. HL7 needs to be able to publish appropriate versions of the FHIR specification as routine part of its business processes.</t>
  </si>
  <si>
    <t>Update CTR&amp;amp;R</t>
  </si>
  <si>
    <t>CTR&amp;amp;R, Project ID 372</t>
  </si>
  <si>
    <t>The RPS R2D2 project scopes builds on the scope defined in RPS R1 and RPS R2's first draft.  RPS R2 incorporated medical device and international requirements, but the focus was on the United States Food and Drug Administration (US FDA) requirements to meet Prescription Drug User Fee Act (PDUFA) IV electronic submission commitments. RPS R2D2 expands on the R2 requirements and aims to complete the definition of the message standard to support the following global regulatory product submissions* activities:_x000D_
 - Two-way communications (including interagency (multi-regulator) communications, and expansion of current two-way communication activities) - This includes 'threaded discussions', dividing and tracking regulator information requests and the responses into individual items. _x000D_
 - Referencing (e.g., application to application, submission to submission, etc.) - This will include requirements for referencing applications/submissions not 'owned' by the submitter (e.g. Master Files)._x000D_
 - Lifecycle management, including the complex relationships of documents in European regulatory processes (management of the Mutual Recognition Procedure and the new Variation regulation that allows single submission units to be submitted that contain changes for multiple products) and other requirements brought forward by stakeholders._x000D_
 - Additional information about the submission (e.g., product, sender/recipient, document/element/leaf metadata), building on the R2 set by aiming to achieve an aligned information set that can be used on an international basis.  This will include a review of the Common Product Model elements that might be used in an RPS message._x000D_
 - Hyperlinking issues that have been identified.  This includes the issue that has arisen from eCTD experience known as the 'Broken Link' issue but is really associated with the fact that active links between documents exist even after the target document has been updated.  It is acknowledged that this issue may not be resolved by a purely technical solution within the RPS message but be an artefact of the use of PDF files within the message.  However, the intent is to provide a better resolution to this issue through technical and/or process means that can be implemented on a global basis.  Other linking or information relation requirements may also be identified._x000D_
_x000D_
* Currently, the product submission areas included in the scope are conventional and biological human pharmaceutical products, medical devices and veterinary medicines.  Additional product areas may be included with appropriate participation in requirements gathering and development by representatives from those product areas._x000D_
_x000D_
Specifically for this project, the scope will include the full definition and inclusion of the international requirements brought forward by the ICH as part of the development of the eCTD Next Major Version for submissions in the human pharmaceuticals area.  The project will also include updates and requirements from other stakeholders in the healthcare community, as notified to the project._x000D_
_x000D_
It is noted that by including the global requirements, there will necessarily be some fairly diverse regional requirements brought forward that must be consolidated within the overall scope of the standard developed.</t>
  </si>
  <si>
    <t xml:space="preserve">Multiple other stakeholders in this project (FDA, USDA, ILSI North America, GS1) may have conflicting or competing business drivers. Because the USDA National Nutrient Database was established through a US congressional mandate requiring this database to accurately reflect the nutrient composition of the US food supply, USDA recognized the need to enhance their database by acquiring branded food product nutrient and ingredient information. And because the establishment and maintenance of the USDA National Nutrient Database (of which the USDA Branded Food Products Database is a part of) is a US congressional mandate, goals for an international HL7/ISO standard may be influenced by US requirements. </t>
  </si>
  <si>
    <t xml:space="preserve">Structured Product Labels for Food, SPL for Food, Food Label Standards, Food Supplement Label Standards </t>
  </si>
  <si>
    <t xml:space="preserve">Documents will be archived in the RCRIM project wiki site. </t>
  </si>
  <si>
    <t>Other Stakeholders and Providers: Consumers, application development, food and nutrition professionals, foodservice operations</t>
  </si>
  <si>
    <t xml:space="preserve">The purpose of this project is to support the development and balloting of RCRIM FHIR resources and profiles.  FHIR resources and profiles will be based on current V3 work published by RCRIM.  However, RCRIM recognizes the need to develop and publish their standards in the FHIR format.  </t>
  </si>
  <si>
    <t xml:space="preserve">The current FHIR resources do not address the V3 products developed by RCRIM. RCRIM to date has not developed FHIR resources or profiles. </t>
  </si>
  <si>
    <t xml:space="preserve">Clinical Research, Adverse Event FHIR Resource, Adverse Event FHIR Profile, Questionnaire profile for regulated clinical research </t>
  </si>
  <si>
    <t xml:space="preserve">Balloting will be dependent on the next FHIR ballot cycle. </t>
  </si>
  <si>
    <t xml:space="preserve">External vocabularies: Terminology requirements will depend on the use case supported. This is driven by current use cases using V3 standards, for example MEDRA for regulatory adverse event reporting. Clinical adverse event reporting uses SNOMED CT, LOINC, RxNorm for example and it is anticipated these standard terminologies will be used in RCRIM FHIR resources and profiles.  </t>
  </si>
  <si>
    <t xml:space="preserve">This project is intended to create and ballot a single HL7 Domain Analysis Model (DAM) integrating both security access control and privacy information models. </t>
  </si>
  <si>
    <t xml:space="preserve">Please reference 3.i.Lineage for history related to this updating of the current, approved Security Service Oriented Architecture project 914 ._x000D_
_x000D_
The goal of the HL7 Privacy and Security Architecture Framework [HL7 PSAF] project is to develop a universal realm SAIF compliant Domain Analysis Model, which will be the conceptual information and behavioral foundation for past and future HL7 Privacy and Security artifacts._x000D_
</t>
  </si>
  <si>
    <t>Need for an overarching framework to align and harmonize all the HL7 Privacy and Security standards so that standards developers, policy makers, implementers and other stakeholders understand these specifications’ interrelationships.</t>
  </si>
  <si>
    <t xml:space="preserve">PSAF [Privacy and Security Architectural Framework] or “Privacy Safe” </t>
  </si>
  <si>
    <t>Domain Analysis Model (DAM); Logical Model; V3 Foundation-Vocab Domains &amp; Value Sets</t>
  </si>
  <si>
    <t>This project will identify and define resources, terminology, profiles, extensions as well as security label metadata necessary to support Healthcare Security and Privacy requirements. These requirements include those identified by international and US domains as articulated in legislation, policy, related standards, and those documented in HL7 Privacy and Security related domain analysis, architectural frameworks, services, and functional models, and various v2, v3, CDA, and FHIR interchange specifications. _x000D_
_x000D_
Specifically, this includes the AuditEvent resource, Provenance resource, Signature datatype, assigned to Security by the FMG as well as profiles and implementation guides created against these resources. The development and maintenance of these artifacts will be conducted in collaboration with other relevant domain work groups as outlined in the Security WG mission and charter._x000D_
The Security WG will develop guidance regarding use of HL7 Security Standards (e.g. Role and Attribute-based access controls and vocabularies. In addition, the Security WG will work with appropriate external standards organizations to develop appropriate guidance on the use of general purpose security technologies, such as user authentication and authorization, that would aid with the secure and privacy protecting use of FHIR; and guide the FHIR community on the appropriate use of these solutions through the security pages of the FHIR specification, assigned to Security WG by the FMG.</t>
  </si>
  <si>
    <t>Security, Privacy, Authentication, Authorization, Audit, Confidentiality, Integrity, Availability, Provenance, Surveillance, Signature, Encryption, Key-Management, Permissions, CyberSecurity</t>
  </si>
  <si>
    <t xml:space="preserve">This project will create an implementation guide for a medication statement service. It will define the actual content (precise data model and representation approach), its semantics, behavioural model, and service functionality. The IG must address the requirements of both REST services as well as SOAP-based web services. _x000D_
_x000D_
Note: The HL7 Service Functional Model (SFM) for the Retrieve, Locate, Update Service (RLUS) has a SOAP and REST realization. SOAP is a family of protocols that create an XML envelope around the payload for transport. REST is an architectural style that is focuses on resources and updates to them. The hData REST Binding for RLUS uses HTTP as the transport protocol.  </t>
  </si>
  <si>
    <t>(Technically, this depends on hData - but by the time we are rolling I expect hData to be released as DSTU ... thoughts?)</t>
  </si>
  <si>
    <t>The proposed Event Publish and Subscribe Service is intended to complement existing SOA services and the SAIF Behavioural Framework (BF) for HL7. It will provide a Service Functional Model (SFM) for services, components and systems to subscribe to clinical events of interest and receive notice when new data are available. The service will support two common forms of filtering: topic-based and content-based. The interface specification will be developed according to the conventions described at http://hssp.wikispaces.com/HSSPApproach, and will be documented in a corresponding HSSP wiki._x000D_
_x000D_
Pre-existing conceptual and standards-development work in Event Publish and Subscribe (XMPP, OMG Data Distribution Service, ATOM) will be leveraged to help document the necessary definitions, descriptions, graphics, and artefacts that are relevant. In keeping with the approach used by other HL7 specifications, the Service Interface Specification will provide functional, semantic, and conformance profiles._x000D_
_x000D_
Some usage scenarios:_x000D_
a) A Clinical Decision Support system for pharmacy subscribes only to those topics utilized by its rule base, including prescriptions, allergies, and diagnoses. The service does not subscribe to insurance or psychiatric topics as none of the rules in its knowledge base involve these fact types._x000D_
b) A Disease Registry service develops more descriptive logic for automatically enrolling a patient's in a disease cohort. It unsubscribes from a number of over-general diagnoses topics, and subscribes instead to specific lab, medication, and vital sign data feeds instead._x000D_
c) An Emergency Response Coordination system publishes casualty information including clinical acuity, injury type, subspecialty services required to all area hospitals and medical centers using a guaranteed delivery mechanism. Facilities respond accordingly if their resources and capacity match a particular patient's requirements._x000D_
d) The pharmacy personnel in a large medical center use a secure instant messaging service to communicate - the service leverages user presence to help direct questions to those senior pharmacists that are online and available. _x000D_
e) A patient scheduling system might consume a consult request topic and automatically provide available time slots for a booking clerk to adjudicate.</t>
  </si>
  <si>
    <t>Functional Profile; V3 Services-Web Services (OMG)</t>
  </si>
  <si>
    <t>The proposed Unified Communication Service is intended to complement existing SOA services and the SAIF Behavioural Framework (BF) for HL7. It will provide a Service Functional Model (SFM) for delivering alerts, recommendations, and other notifications using a variety of transport mechanisms to include email, SMS, VOIP or other communication channels. The service will provide for message routing and/or escalation to ensure that when the intended recipients are not available, appropriate surrogates can be notified and priority messages can be responded to in a timely manner. The interface specification will be developed according to the conventions described at http://hssp.wikispaces.com/HSSPApproach, and will be documented in a corresponding HSSP wiki._x000D_
_x000D_
Pre-existing conceptual and standards-development work in the Communications domain (Extensible Messaging and Presence Protocol-XMPP, Short Message Service-SMS, Session Initiation Protocol-SIP, OASIS WS-Human Task, OASIS Web Services Notification-WSN) will be leveraged to help document the necessary definitions, descriptions, graphics, and artifacts that are relevant. In keeping with the approach used by other HL7 specifications, the Communication Service will distinguish between the communication modality itself and the payload being communicated. The Service Interface Specification will provide functional, semantic, and conformance profiles._x000D_
_x000D_
Some usage scenarios:_x000D_
a) A CDS system sends a priority alert to a provider's EMR account informing them of a potentially dangerous drug-drug interaction. The alert is sent with read recipient enabled. When the original recipient doesn't respond within pre-determined 45mins time window, the system escalates the reminder to a dedicated surrogate and modifies the payload to explain the reason for the escalation._x000D_
b) The Labor and Delivery team utilizes a specialized paging service to call for a NICU resuscitation team when a crash C-Section is underway.  The system takes a basic text description of the clinical scenario, the Operating Room number, etc. and broadcasts the information by priority page to all the NICU Response Team members simultaneously. _x000D_
c) An automated patient notification system sends a PPD converter their annual health screening reminder by email, requesting that they either log in to their secure PHR to complete the online survey, or call an automated VOIP line to submit their survey responses verbally.</t>
  </si>
  <si>
    <t xml:space="preserve">A generalized Communication Service is needed that other services, systems, and applications can use to facilitate the coordinated delivery of clinical care, to request human tasks to be completed, and to provide a set of APIs to deliver alerts/recommendations using standardized and ubiquitous communication modalities. The field of Communication is undergoing one of the most significant revolutions in its history. Voice communications have evolved from analog to digital to voice over IP (VoIP). New systems for email, video conferencing, and instant messaging (IM) are being introduced everyday. Integration of these separate systems into a unified, communications strategy is a priority for effectively communicating with patients in the near future. A Service that automates and unifies human and device communications in a common context promises to help optimize business processes, reduce latency, manage workflows, and eliminating device and media dependencies that create barriers to effective communication. </t>
  </si>
  <si>
    <t xml:space="preserve">To develop an informative document establishing an HL7 point-of-view as to how and where HL7 standards can and should be applied as organizations are considering migration of their HIT into cloud environments.  The expectation is that there is a broad spectrum of possibilities, several alternatives of which will be included in the white paper._x000D_
_x000D_
The paper will include:_x000D_
    - Overview, including and introduction to cloud terms and principles_x000D_
    - Identify relevant HL7 standards and the context where they may be applied into cloud settings.  This will be exemplary and not authoritative, with the hope of including as many HL7 standards as possible that have direct relevance._x000D_
    - Introduce the concept of Cloud Blueprints, each of which is an implementation pattern leveraging HL7 standards and putting them into context of broad solution categories.  These are intended to be selected, modified, and then implemented.  Each blueprint will be targeted to specific situational needs, identify implementation considerations, risks, trade-offs, etc. associated with that pattern._x000D_
    - A discussion of security and privacy considerations associated with cloud, with particular focus on the blueprints._x000D_
    - A maturity model to allow for the objective evaluation and assessment of organizations to determine their ability to effect cloud solutions, and potential steps that could be taken to improve their posture to embrace Cloud.  This section will include a self-assessment guide._x000D_
    - A section discussing emerging capabilities and 'next steps', with a highlight on the opportunities that are created through the use of cloud implementation._x000D_
    - Finally, the white paper will include reference documentation and knowledge sources for further study._x000D_
_x000D_
Ultimately, the paper must be able to substantiate why it is that HL7 needs a specific point-of-view on Cloud. </t>
  </si>
  <si>
    <t>While there is no one specific external driver affecting this project timeline, broad marketplace push in the direction of Cloud creates timeline pressure to execute this project quickly.</t>
  </si>
  <si>
    <t>Cloud Blueprint</t>
  </si>
  <si>
    <t>This project has no specific dependencies. It will leverage content from across many HL7 standards, but is not specifically dependent on any one standard or version.</t>
  </si>
  <si>
    <t xml:space="preserve">Intent to collaborate with Cloud Standard Customer Council (CSCC) - Part of OMG. This may involve joint authorship or sponsorship. This will be determined as the project unfolds and coordinated with ARB and Steering Division </t>
  </si>
  <si>
    <t xml:space="preserve">The Privacy, Access and Security Services (PASS) project specifies a set of Service Functional Models (SFMs), each of which defines an encapsulated, loosely-coupled and composable service component that can contribute to ensuring the confidentiality and integrity of healthcare information within a service-oriented environment.  The SFM for each PASS component defines both the functional capabilities accessible through its provided interfaces and any external service dependencies.  PASS SFMs are intended to be technology neutral, platform neutral and complementary to existing specifications._x000D_
The purpose of the PASS Healthcare Audit Services Conceptual Model specification is to provide the audit service interfaces associated with the security and privacy capabilities, including the content, structure, and functional behavior of security audit information important to both organizational and patient information security and privacy within the healthcare environment._x000D_
_x000D_
The scope of this document includes:_x000D_
    - functional and information models, _x000D_
    - technical service capabilities, and _x000D_
    - business requirements needed to provide healthcare-specific audit services. _x000D_
          - Includes end-user accountability in inter or intra-organizational distributed healthcare environments. In this environment, the scope includes those interoperability requirements that inevitably arise when attempting to achieve end-user accountability across diverse systems and their applications.  _x000D_
    - Relating the audit service to the existing portfolio of HL7 services and recognition of existing audit/logging capabilities,_x000D_
    - Audit of security and privacy events and log management and disposition,_x000D_
    - Healthcare-specific requirements to support security Incident management,_x000D_
    - Surveillance and/or monitoring services to include intrusion detection and monitoring, _x000D_
    - Audit Functional Model with business requirements._x000D_
_x000D_
Out of scope for this specification in this and all planned subsequent releases are:_x000D_
    - The capture and persistence of changes to clinical information (eg: transaction log),_x000D_
    - Information and functional support for forensic auditing._x000D_
_x000D_
The form and format of this document will mirror that of the PASS Access Control Services Conceptual Model._x000D_
</t>
  </si>
  <si>
    <t xml:space="preserve">This is part of the overall concept for the PASS project. This project is needed for the PASS project which includes Audit, Authentication, and Authorization services. </t>
  </si>
  <si>
    <t>The January 2017 ballot cycle schedule.</t>
  </si>
  <si>
    <t>PASS; PASS Audit</t>
  </si>
  <si>
    <t>Privacy, Access, and Security Services (PASS) Healthcare Audit Services, DSTU, Release 1.0</t>
  </si>
  <si>
    <t>May 2012 Scope:_x000D_
Update the CDA Implementation Guide for Patient Assessments DSTU to conform to the new Consolidated CDA US Realm Header, and IG format._x000D_
The DSTU will continue to include a universal header and body._x000D_
Add guidance for communicating elements in the CMS Continuity Assessment Record and Evaluation (CARE) assessment tool._x000D_
_x000D_
Original Scope:_x000D_
         There is growing awareness that high quality and safe health and long-term care can only be delivered when the right patient receives treatment from the right provider who has access to the right information at the right time.  Implementation of interoperable HIT is recognized as the mechanism that will efficiently enable the timely delivery of patient specific information to the right provider at the right time.  _x000D_
_x000D_
       Research has found that health information exchange (HIE) across health and long-term care (LTC) settings (e.g., acute care hospitals, physician offices, nursing homes, home health agencies, laboratories, and pharmacies) is inadequate to support high quality patient care; and even when HIT is available it may not be used to support the real time exchange of patient health information at times of transfer.  The lack of accepted HIT standards to support HIE for transfers of care has been identified as one of the barriers to the real-time exchange of re-usable health information. _x000D_
_x000D_
     Work on the ANSI/HITSP Consultation and Transfer of Care (CTC) use case has identified many standards that are necessary to support the exchange of health information for consultations and transfer of care (HITSP ISO9).  Among the standards identified by HITSP for the CTC use case, are standards needed to support the exchange of patient assessments, including assessments that include functional/disability content.  HITSP  concluded that the: (i) CHI-endorsed standards for Functioning and Disability Content including Patient/Client Assessments that include Functioning and Disability Content; and (ii) HL7 CCD Functional Status Section provides the foundation for standardizing functional status and assessments. The CHI endorsed standards include the use of:_x000D_
1. Clinical LOINC representation of federally-required assessment (i) questions and answers, and (ii) assessment forms that include functioning and disability content;_x000D_
2. CHI Endorsed Vocabulary Content including SNOMED CT and the International Classification of Functioning, Disability and Health (ICF); and _x000D_
3. HL7 Version 2.4 and higher) messaging and Clinical Document Architecture (CDA) to exchange patient and client assessments_x000D_
_x000D_
The HL7 CDA and CCD are consistent with the use of LOINC and SNOMED-CT to support the exchange of assessments, and functional status content. _x000D_
_x000D_
HITSP identified a gap in standards that they recommend be filled to support the exchange of information at times of transfers in care.  Specifically, HITSP has requested that SDOs consider developing a balloted CDA Implementation Guide (IG) to support the exchange of standardized patient assessments in general, including assessments that include functional status content. _x000D_
_x000D_
The Office of the Assistant Secretary for Planning and Evaluation (ASPE) in the Department of Health and Human Services (HHS) has supported work, including through a contract with FORE/AHIMA, to link CHI and HITSP standards to two new assessments instruments: (i) the Nursing Facility (NF) Minimum Data Set Version 3 (MDSv3); and (ii) the Home Health (HH) Outcome and Assessment Information Set Version C (OASIS-C).  In addition, the ASPE/AHIMA contract requires the development of a CDA IG for the MDSv3.  AHIMA has convened a broad group of experts to assist with this project including: subject matter experts with expertise in the MDS and OASIS, representatives from SNOMED-Terminology Solutions and Regenstrief, Alschuler Associates and Bob Dolin. This work and other preliminary designs and prototypes for RIM-based, CDA assessments form a considerable resource for this project. _x000D_
_x000D_
     The goal of the proposed HL7 project is to develop and ballot a DSTU HL7 CDA Version 3 Implementation Guide (IG) for patient assessments, including assessments that include functional and disability content. Specifically, this project will identify and ballot as a DSTU a CDA IG that will: _x000D_
1) support the exchange of standardized patient assessments;_x000D_
2) represent and code: (a) assessment headers; and (b) typical question and answer patterns that appear in assessment documents (e.g., Q and A patterns that require one exact answer, pick all answers that apply, numeric responses, etc.); and (c) CHI-required and HITSP accepted vocabulary standards linked to assessment content; and _x000D_
3) use existing examples of CDA assessments including those from IHE Patient Care Coordination, the HHS MDSv3 CDA IG and HL7 Patient Care Assessment models to inform the development of a CDA IG for assessments, including assessments that include functional status and disability content. _x000D_
4) The framework will be Universal Realm; the MDSv3 implementation of the framework will be US Realm</t>
  </si>
  <si>
    <t>With cooperation from the Child Health Corporation of America (CHCA) and the Children's Hospitals Neonatal Consortium (CHNC), this project will develop an implementation guide constraining CDA Release 2.  The implementation guide will support electronic reporting of an initial segment of the data elements in the CHNC Neonatal Intensive Care Unit (NICU) Core Data Set (CDS) from Neonatal Intensive Care providers to CHNC.</t>
  </si>
  <si>
    <t>CHCA and the CHNC are sponsoring this project and have recruited neonatology subject matter experts from participating hospitals.  SDWG will devote work group time to review the design and draft specification before ballot, as well as to support ballot reconciliation. Child Health WG will provide input and feedback (cosponsor?). No further resources will be required of HL7.</t>
  </si>
  <si>
    <t>This project is to design a basic procedure note in XML as a constraint on HL7 v3 CDA r2.  The note will be basic enough to be used for all procedures and will develop a sample note for endoscopy.  To promote standardization and acceptance, it will be closely modeled on the current HL7 CDA Operative Note.  CMS and JCAHO requirements, with specialty group input, will be used to choose the contents. CMS and JCAHO, the primary regulators, requirements will dictate the minimum content standards.   Implementer institutions will be given opportunity for input as to compatibility with current/planned systems.</t>
  </si>
  <si>
    <t xml:space="preserve">This project will take a series of existing CDA implementation guides for various types of clinical documents and consolidate them into a single publication as a DSTU. These publications include IGs for the following types of clinical notes:_x000D_
 - Continuity of Care Document_x000D_
 - History &amp; Physical_x000D_
 - Consult Note_x000D_
 - Operative Note_x000D_
 - Procedure Note_x000D_
 - Diagnostic Imaging_x000D_
 - Discharge Summary (CRS R2)_x000D_
 - Progress Note_x000D_
 - Unstructured Documents_x000D_
_x000D_
The Project will review and reconcile related IHE Templates. The Project will not address IHE CDA Templates that do not overlap with the HL7 Implementation Guides listed above, although that could be considered for future collaboration.  _x000D_
_x000D_
Where a Health Story document is appropriate as an attachment, we will review the attachment requirements as part of the scope of this project, recognizing that some attachment requirements (e.g. the need for the CDA to point to a billing identifier) may not be part of the consolidated guide, but could be part of a supplemental attachments guide._x000D_
_x000D_
The project will not introduce a review of content of these notes and will be limited to the following objectives:_x000D_
1. Reconciling discrepancies among the guides (HL7, IHE, HITSP)_x000D_
2. Disambiguate current templates: should clarify; should not add requirements or expand scope_x000D_
3. Updating to meet regulatory requirements (C32, C83 where they overlap with the implementation guides listed here)_x000D_
4. Adopting consistent publication format/style for conformance statements_x000D_
_x000D_
The project will not introduce new templates, where not required per the objectives above._x000D_
_x000D_
ADDITIONAL SCOPE ADDED IN FEBRUARY 2012:_x000D_
This project will review, update, and add new templates to the Consolidated CDA Templates DSTU. New section and entry-level templates will provide guidance to implementers for more consistent implementations. For example, the current Functional Status section describes functional statuses and then references generic Problem and Result Observations. This project will add more detailed functional status templates. _x000D_
_x000D_
The project will be scoped to elements that support transitions of care in the CMS Continuity Assessment Record and Evaluation (CARE) assessment tool. The ballot will be scoped to the new and updated templates, and the SDWG agreed upon errata._x000D_
_x000D_
The project will not introduce a review of content of existing document-level templates._x000D_
The entire DSTU will not be re-balloted. _x000D_
_x000D_
ADDITIONAL SCOPE ADDED IN MAY 2012:_x000D_
The Patient Assessment Summary Work group (PAS WG), a work group within the ONC Standards and Interoperability (S&amp;I) framework, identified a subset of data elements from patient assessment instruments for exchange in a summary document. </t>
  </si>
  <si>
    <t>Define a set of quality criteria for CDA Implementation Guides that can be used by CDA Implementation Guide developers, as they prepare their material for ballot._x000D_
_x000D_
The actual use of the criteria is out of scope, although we anticipate it might be used by developers as they prepare their material for ballot, by voters (e.g. as a basis for negative ballots), by HL7 staff (e.g. as a basis for pre-ballot QA), by the TSC (e.g. as a basis for allowing final publication)._x000D_
_x000D_
A draft starter set of criteria has been placed here:_x000D_
http://wiki.hl7.org/index.php?title=CDA_Implementation_Guide_Quality_Criteria</t>
  </si>
  <si>
    <t>This project will promote interoperability and information exchange among cancer care providers and patients. At this stage, focus is on immediate steps which will enrich the transfer of primary electronic information among providers and between providers and patients. It is an incremental step in establishing a rapid learning system and ultimately will benefit the research and reporting activities which, in turn, support the delivery of care. _x000D_
The Project will augment access to and reuse of this mission-critical information through development and promotion of a series of data specifications built on CDA templates. _x000D_
The initial work will develop templates required for exchange of the ASCO Treatment Plan and Summary and the disease-specific Breast Cancer Adjuvant Treatment Plan and Summary. These may be balloted together or incrementally. _x000D_
Later work will include developing templates which include the complete oncologic treatment history for a patient diagnosed with cancer.  This may include diagnostic workup including laboratory, pathology, radiology, and molecular information; surgical treatment information; radiation treatment information; and chemotherapy/hormonal/immunotherapy treatments.  _x000D_
In order to limit the initial scope, we will focus on the one disease scenario represented in the ASCO Breast Adjuvant Treatment Plan and Summary. This is moderately advanced stage breast cancer, i.e. breast cancer treated surgically with curative intent followed by adjuvant therapy (chemotherapy and/or radiation and/or hormones). This particular subgroup of cancer patients represents an ideal use case as most of the diagnostic and treatment approaches used in cancer are represented here.</t>
  </si>
  <si>
    <t xml:space="preserve">American Society of Clinical Oncology, HIT Work Group </t>
  </si>
  <si>
    <t>1) Implementers of the Continua Health Alliance guidelines.</t>
  </si>
  <si>
    <t xml:space="preserve">Continua Health Alliance - Signed Liaison Agreement </t>
  </si>
  <si>
    <t>HL7 Implementation Guide for CDA® Release 2: Healthcare Associated Infection Reports, Normative Release 2</t>
  </si>
  <si>
    <t>With cooperation from CDC and Healthcare Associated Infections (HAI) software vendors, this project will develop Normative Release 2 of the HL7 Implementation Guide for CDA® Release 2: Healthcare Associated Infection Reports. The implementation guide will continue to support electronic submission of HAI data to the National Healthcare Safety Network. _x000D_
_x000D_
It is the intent of this project to incremental move to Release 2 of the IG via a series of new DSTU releases, each with incremental changes in scope over time as well as the planned introduction of at least one new HAI Report. Potential incremental changes include but are not limited to:_x000D_
    - Addition or deletion of data elements for existing HAI reports_x000D_
    - Further alignment of existing HAI IG templates with C-CDA templates_x000D_
_x000D_
The IG will include the content published as part of the last DSTU ballot of the IG along with an additional informative appendix that includes only the subset of the NHSN HAI CDA IG relevant to specific event types._x000D_
_x000D_
CDC is providing NHSN developers, vocabulary experts and CDA experts to support this project. SDWG will devote committee time to review the design and draft specification before ballot, as well as to support ballot reconciliation.</t>
  </si>
  <si>
    <t xml:space="preserve">This project proposes an effort to identify the means to apply a digital signature - and where appropriate, delegation of rights artifacts - to a CDA document to satisfy requirements for provenance of the document for administrative purposes. In particular, reimbursement policies for Medicare and Medicaid Services require the ability to establish authorship of medical documentation to support benefit coverage determination. </t>
  </si>
  <si>
    <t xml:space="preserve">This solution will allow CMS and other Health Plans/Payers to determine provenance of medical documentation submitted in support of benefit coverage determination . </t>
  </si>
  <si>
    <t>This project will make various updates to Consolidated CDA:_x000D_
The requirements for this stage are to enable an existing EHR certified under 2014 or 2015 ONC Standards and Certification criteria be able to correctly interpret the content of a C-CDA 2.1 instance supporting compatibility with C-CDA 1.1.  This release should enable C-CDA 2.1 instances to be created that can be used without requiring change to the product supporting C-CDA 1.1 presuming that it has followed good development practices in interpretation of the CDA Standards and C-CDA 1.1 specifications._x000D_
_x000D_
 - Create new versions of C-CDA templates present in Release 2.0 that require changes or clarifications to support compatibility with C-CDA 1.1 in support of use in new US Federal Regulation. _x000D_
_x000D_
1. Provide guidance on use of new templates with C-CDA 1.1 when compatibility is needed._x000D_
2. In templates where vocabulary has changed in a way that is not backwards compatible, allow use of C-CDA 1.1 vocabularies in a compatible way, while requiring C-CDA 2.x vocabulary to appear in either code or translation._x000D_
3. Where templates have been deprecated in C-CDA 2.0, (e.g., Problem Status, Allergy Status), provide guidance on use of these deprecated templates when compatibility is needed._x000D_
4. Where sections have changed in C-CDA 2.0, address how to use new sections and section codes to support compatibility._x000D_
5. Address errata that are supportive of compatibility between C-CDA 1.1 and 2.1._x000D_
6. Create a C-CDA 1.1 Errata sheet to incorporate into the C-CDA 1.1 package._x000D_
_x000D_
Requirements for prior ballots:_x000D_
    - Updating the existing C-CDA Consult Note and creating Referral Note and Transfer Summary document types, incorporating existing templates and new data elements identified by ONC S&amp;I LCC community providers as priority for the delivery of care when transitioning a patient from one provider and/or setting to another. _x000D_
    - Creating a Care Plan document type, using existing C-CDA templates plus new templates identified by ONC S&amp;I LCC community providers aligned with HL7 Patient Care WG's Care Plan DAM. Scope includes defining how a Care Plan references other types of Consolidated CDA documents._x000D_
    - Coordinating with the Security WG, to show where an electronic signature and enveloped XML Digital Signature should reside in a Consolidated CDA instance. (Security WG will work on a sister standard, describing the technical details of an enveloped XML Digital Signature. We anticipate that the Consolidated CDA will reference this work)._x000D_
    - Incorporating C-CDA errata that have been identified and approved by HL7._x000D_
    - Updating Meaningful Use Stage 2 templates (i.e. those C-CDA templates that map to Meaningful Use Stage 2 data elements) based on comments received through the C-CDA DSTU page._x000D_
    - Renaming Consolidated C-CDA in accordance with the SDWG group's prior decision: 'Consolidated CDA Templates for Clinical Notes'_x000D_
    - Incorporating Patient Generated Document US Realm header template</t>
  </si>
  <si>
    <t>ONC S&amp;amp;I Longitudinal Coordination of Care (LCC) workgroup; IHE PCC</t>
  </si>
  <si>
    <t>This project will define and bring to ballot an implementation guide for querying for and retrieving documents using the dimensions of and values from the LOINC Clinical Document Ontology. We will provide implementation guidance that defines the standardized query and retrieval data elements to use when interacting with LOINC encoded clinical documents.  Existing query standards will be recommended for use with the Implementation Guide, and sample queries/responses using those standards will be provided._x000D_
_x000D_
Additionally, as part of this effort, we will refine the structure of the referenced LOINC Clinical Document Ontology to position it for use as a national standard in the US.  The revisions to the existing ontology will be to harmonize in document types in use by US Military Healthcare organizations. While this effort will be pursuing US-specific needs, nothing would prohibit the outputs from being used internationally, so it will be balloted in the Universal Realm._x000D_
_x000D_
Wherever possible, this project will leverage existing activities both within and outside HL7 to avoid duplication of existing efforts.</t>
  </si>
  <si>
    <t>IPS, INTERPAS</t>
  </si>
  <si>
    <t>FHIR Implementation Guide; FHIR Profile; V3 Documents-Clinical (e.g. CDA)</t>
  </si>
  <si>
    <t xml:space="preserve">3.i Backwards Compatibility: Explicit mappings and transforms between existing CDA models and the new CDA on FHIR profile may eventually be defined, but this work is out of scope for this project. </t>
  </si>
  <si>
    <t>This principle scope of this project is to represent Consolidated C-CDA templates using FHIR profiles. This project has several different parts to develop all the FHIR C-CDA profiles._x000D_
1. Develop a set of profiles on relevant FHIR resources to represent the content and constraints found in select entry templates from release 1.1 of the Consolidated CDA specification. These profiles will be developed by the work groups that own the resources being profiled. These profiles are intended to be strict alignment with the equivalent C-CDA templates. SDWG role in this part is to assist in understanding the C-CDA templates and provide QA review of the resulting profiles. Individual work groups will likely take an iterative approach to development of these profiles. Subsequest interations of this part of the project will build out additional FHIR profiles as well as creating additional profiles that include design changes that actually make sense in the FHIR space. These design changes need to be coordinated with the SDWG as similar changes may need to be made to C-CDA templates to retain consistency between these two products.,_x000D_
2. SDWG will be developing FHIR Profiles based additional C-CDA templates, including header, section templates and possibly additional entry templates. _x000D_
3. Final alignment of normative FHIR C-CDA profiles with normative version of the C-CDA specification_x000D_
At this point, we do not expect that new FHIR resources will be needed for this project, though resource profiles may include both constraints and extensions necessary to cover the existing C-CDA template content. Should new resources or modifications of existing resource be required, it is the expectation of this project that those changes would be carried out through existing work group FHIR resource development and maintenance projects. This project would identify gaps and provide requirements for further FHIR Resource development.</t>
  </si>
  <si>
    <t>The HL7 Clinical Document Architecture (CDA) is a document markup standard that specifies the structure and semantics of 'clinical documents' for the purpose of exchange. The CDA 2.1 project will undertake an incremental refresh of the CDA standard. In order to support backwards compatibility, it will be based on version 2.07 of the HL7 Reference Information Model.  _x000D_
_x000D_
The following updates will be considered to the document model, these include, but are not necessary limited to: _x000D_
a. CDA R2 errata will be included_x000D_
b. Extensions previously required and cited by CDA Implementation Guides_x000D_
c. Attributes omitted from the classes derived from the RIM, where use cases exist for their inclusion_x000D_
d. Additional values to value sets such as Mood codes, will be considered to ensure consistency with modeling from other committees_x000D_
e. The inclusion of tables within tables in the narrative block will be considered as a minor change._x000D_
f. Include current language about bindings._x000D_
_x000D_
Additional informative content will be considered for a number of topics, including the explanation of the proper use of templates to constrain CDA within specific implementation guides and appropriate vocabulary binding syntax and strategies for CDA R2.1 and CDA IGs. Consider adding an appendix to identify changes coming in the future with Data Types 2.0_x000D_
_x000D_
The intent of the project team is to limit additions to attributes in the RIM not included in CDA R2.0 classes and used in IGs or specifically requested.  All attributes added will need to be included optionally to ensure backwards wire format compatibility.  _x000D_
 _x000D_
The addition of new classes to CDA R2.1 will be considered on a case by case basis. The Project team intends to seek SDWG endorsement of any decision to add new classes.  This is not expected, but not prohibited out right._x000D_
_x000D_
Area considered out of scope for CDA 2.1 include:_x000D_
1. Wholesale RIM Classes added to the Entry modeling on the right side_x000D_
2. Wholesale RIM Classes added to the Header to support any participant _x000D_
3. Wholesale incorporation of the Clinical Statement Pattern _x000D_
4. Wholesale changes to the CDA Narrative block.</t>
  </si>
  <si>
    <t xml:space="preserve">This project will define how value set stewards for artifacts from SDWG projects are identified and outline potential approaches to ongoing maintenance of value sets. _x000D_
_x000D_
This project will not create any new artifacts. If existing HL7 processes are already in place this project will reference those instead of creating new ones. </t>
  </si>
  <si>
    <t>This project will pilot the use of WIKI tools for the creation of a revised CDA R2.1 standard._x000D_
_x000D_
The CDA R2.1 project team will work jointly with both the Publishing WG and the Electronic Services and Tools WG to create a set of transforms, and style guide that can be used to convert CDA R2.0 content into WIKI pages, enabling editing of the content using WIKI and then transform the content into PUB XML for MIF format files, for publication within both the HL7 V3 Publication Package and the CDA R2.1 Web Edition Package._x000D_
_x000D_
The processes, transforms and style guide will be made available to EST and Publishing for use as appropriate.</t>
  </si>
  <si>
    <t xml:space="preserve">The CDA R2.1 Project needs to revise the CDA R2.0 standard to provide enhancements that are wire format backwards compatible. This will require that we use an old version of the RIM 2.07, which is based on tooling that is 10 years old. To enable the editing process, the team would like to use a WIKI and help with the development of transforms to and from PUB XML format to enable the editing of the CDA R2.1 project. </t>
  </si>
  <si>
    <t>The CDA R2.1 project needs to begin editing, so initial transforms will be required ASAP.</t>
  </si>
  <si>
    <t xml:space="preserve">WIKI Editing </t>
  </si>
  <si>
    <t>CDC/NHSN Application Release cycles</t>
  </si>
  <si>
    <t xml:space="preserve">HAI CDA IG, NHSN CDA IG </t>
  </si>
  <si>
    <t>HL7 Implementation Guide for CDA&amp;#174; Release 2: Healthcare Associated Infection (HAI) Reports, Release 2 - US Realm</t>
  </si>
  <si>
    <t>HL7 Implementation Guide for CDA® Release 2: Personal Advance Care Plan Document, Release 1</t>
  </si>
  <si>
    <t>The scope of this project is to produce an HL7 Implementation Guide which specifies a CDA document template for a type of Patient Generated Document. _x000D_
_x000D_
The document will reuse or reference (further constrain) templates defined in C-CDA R2.1 where appropriate. It also may create new section and entry templates where necessary._x000D_
_x000D_
The purpose of the document is to facilitate the exchange of a patient's medical treatment goals, preferences, and priorities to be used in care planning. This document will enable an individual to share his or her directives with members of the care team for consideration when developing or updating the person's care plan. The document will define a standard exchange format to support interoperability of this information.  _x000D_
_x000D_
The project will identify source documents for establishing information exchange requirements. The scope is limited to the document content and does not address transport requirements. Input will be gathered from participants in: the HL7 SDWG, the HL7 PC WG, and a team of interested parties from within the Healthcare Industry. The implementation guide will clarify how the information generated by the individual relates to the clinician's information in the EMR. Input on the creation of the implementation guide and the associated CDA templates will be gathered from participants in a team with technical CDA expertise.</t>
  </si>
  <si>
    <t>Universal Advance Digital Directive; uADD; Advance Directives; Personal Care Plan; Emergency, Critical, and Advance Care Plan; ECA Care Plan; ECACP; Advance Care Plan; ACP; Patient Generated Advance Care Plan, Patient Generated Advance Care Planning Document.</t>
  </si>
  <si>
    <t>Participating in the S&amp;amp;I Framework eLTSS initiative. Content defined in this IG could be used in collaboration with that project.</t>
  </si>
  <si>
    <t>June 2016: TSC approved the STU Publication Request of HL7 CDA&amp;#174; R2 Implementation Guide: Personal Advance Care Plan Document, Release 1 at TSC Tracker 10144 for 24 months through July 1, 2018</t>
  </si>
  <si>
    <t>There is regulatory interest and intent to include some ODH data elements in EHR certification criteria (see Office of the National Coordinator for Health IT Interoperability Roadmap, ONC 2017 EHR Certification criteria, and Institute of Medicine report (2014. Capturing social and behavioral domains in electronic health records: Phase 1. Washington, DC: The National Academies Press).</t>
  </si>
  <si>
    <t xml:space="preserve">Office of the National Coordinator for Health Information Technology emphasis on integrated, interoperable patient-center care plans and CMS innovation programs to incentivise medication therapy management services. </t>
  </si>
  <si>
    <t xml:space="preserve">Clinical Pharmacy Care Plan, Pharmacist Care Plan, Medication Therapy Management Care Plan </t>
  </si>
  <si>
    <t xml:space="preserve">UDI, UDI Guidance for C-CDA </t>
  </si>
  <si>
    <t>The current release is CDAR2_IG_CCDA_CLINNOTES_R1_DSTU2.1</t>
  </si>
  <si>
    <t xml:space="preserve">Wiki page under Structured Documents UDI Workgroup </t>
  </si>
  <si>
    <t>Maintenance project to obtain and update Work Groups' Mission and Charter statements, Decision Making Practices (DMPs), and SWOTs on Website and Wiki_x000D_
Maintenance project for reporting Work Group Health/ Work Group Visibility, and Project Visibility</t>
  </si>
  <si>
    <t xml:space="preserve">This project will document the core elements of the FHIR specification, including aspects of the methodology resulting from the FHIR methodology project and combine this content with resources defined by various HL7 committee resources.  This combination of materials will then be balloted as a DSTU specification._x000D_
_x000D_
The project will also manage coordination of resolution of ballot issues amongst the disparate submitters._x000D_
_x000D_
The project will also coordinate the collection and publication for review of a set of key extensions for data elements not handled directly by resources that are expected to be needed by initial implementers._x000D_
</t>
  </si>
  <si>
    <t>In producing resources, source committees will consult specifications from a wide variety of external organizations, including OpenEHR, IHE, various affiliates, government organizations and other SDOs. However, this consultation will not require direct interaction with these other organizations. (Though some may be involved in the ballot review process.)</t>
  </si>
  <si>
    <t>The scope of the HL7 Product Line Architecture is to provide the management function for implementation of an Product Line Architecture. The ArB is moving forward with developing a target future HL7 Business Architecture Model (BAM) based on the SAIF principle of separation of governance, management and methodology. The HL7 Product Line Architecture is intended to fill the management role in achieving that go-forward architecture. As the HL7 BAM is developed and parts are approved for implementation, the HL7 Product Line Architecture will provide the day-to-day operational support needed to achieve roll-out of that architecture across the HL7 organization._x000D_
_x000D_
The HL7 Product Line Architecture's goal is to provide:_x000D_
_x000D_
    - The system and resources responsible for day-to-day operations for implementation of a Product Line Architecture _x000D_
    - Provides the hands-on means by which the constraints and goals of the governance system are realized in the implementation of a Product Line Architecture_x000D_
    - Ensures the proper execution of processes and coordination of  various projects associated with implementation of a Product Line Architecture in compliance with the constraints of the methodology and as supported by the governance system_x000D_
_x000D_
The HL7 Product Line Architecture will operate under the authority of the TSC, working on conjunction with the TSC (governance) and ArB (methodology) as part of implementing a Product Line Architecture.</t>
  </si>
  <si>
    <t xml:space="preserve">Develop a process to manage United States (US) Realm specific projects. This would involve tracking of  projects to make sure each project is hitting milestones, meeting deadlines, getting appropriate updates and materials are delivered timely to assure that ballot deadlines and other time requirements are met. This process will require definitions to define regular review of a project portfolio for the US Realm project and documenting how notifications should be provided. It will involve keeping key project owners informed of HL7 processes, helping guide those owners through the HL7 process and escalating timely to project owners when deadlines are in jeopardy to keep projects on track with project timelines and objectives of the owners._x000D_
_x000D_
This process will need to be in alignment with HL7:_x000D_
- bylaws (as defined at http://www.hl7.org/about/bylaws.cfm?ref=nav )_x000D_
- Governance http://www.hl7.org/permalink/?GOM_x000D_
- and any Technical Steering Committee (TSC), Steering Division (SD) or Work Group (WG) Decision Making Practices (DMP) _x000D_
_x000D_
In addition, develop a process to manage a portfolio of US Realm standards products as a Product Line. Projects come and go, but products need to manage on an ongoing basis. Along with managing the projects developing US Realm products, HL7 needs to manage a growing line of US Realm products._x000D_
</t>
  </si>
  <si>
    <t>This should be maintained by the TSC and should be maintained by the libraries owned by the TSC</t>
  </si>
  <si>
    <t>- Non Product Project -; - New/Modified HL7 Policy/Procedure/Process -</t>
  </si>
  <si>
    <t xml:space="preserve">Will coordinate this with the TSC Task force </t>
  </si>
  <si>
    <t xml:space="preserve">The intent of this project is to refine the current HL7 Ballot reconciliation process to enable detailed tracking of the status of ballot reconciliation for those ballots that span multiple work groups. The goal is to enable detailed tracking along with enabling greater transparency in the reconciliation process_x000D_
 The immediate need is to support the FHIR DSTU Release 2 Ballot in the May 2015 ballot cycle. The long-term goal is to enable other product families to use this process should they choose (or the TSC mandates)._x000D_
</t>
  </si>
  <si>
    <t>FMG</t>
  </si>
  <si>
    <t>Several work groups will pilot the idea of expanding the 3-year planning process to items that require planning in shorter and longer timeframes.  As a starting point, the groups may choose to use their current planning processes/tools, use the spreadsheet tool for capturing information on multi-year plan items (created as part of pre-project multi-year planning discussions) or use the gForge template created by Tony Julian. The piloting groups will discover more detailed requirements for any final solution to multi-year planning - including tooling and processing requirements.  _x000D_
_x000D_
Some of the issues to be considered through the piloting:_x000D_
Is there one tool to capture all work groups planning or does each group have their own instance of the tool?_x000D_
If each group has their own, can the tools and/or process differ among groups?_x000D_
Does the process handle items longer than the current 3-year planning?_x000D_
Does the process handle items currently considered in 3-year planning?_x000D_
Does the process handle items shorter than the current 3-year planning?_x000D_
Does the process handle items with no designated end-point?_x000D_
Does the process lend itself to tracking - in order to replace current work group health metric of 3-year planning?_x000D_
Is the process overhead more cumbersome than the resulting benefit of the additional planning?_x000D_
_x000D_
The investigative project will end with a decision on whether or not to go forward in creating a project to implement multi-year planning based on the feedback received from the piloting groups - with a direction on the tool(s) and process(es) to use in the implementation.</t>
  </si>
  <si>
    <t>The current 3-year planning does not help with short-term planning and cannot handle longer term planning for items such as ANSI reaffirmation balloting. Work Groups need to be able to handle all kinds of planning. Tools and processes should be available to aid in that planning without creating excessive overhead for the Work Groups.</t>
  </si>
  <si>
    <t>Preferred: Multi-Year Planning; 1/3/6 year planning;</t>
  </si>
  <si>
    <t>This project involves collaboration by multiple groups to update the process for withdrawing HL7 protocol specifications (PS).  The revised process could be used for all ballot types, not just Normative content.  Additionally, the project will define process for withdrawn PS to be retained (e.g. archived) on the HL7 website for a period of time (TBD).  This project potentially involves modifications to how withdrawn standards are 'archived' [EST and Publishing], the template used to withdraw PS [staff, Publishing, PIC for Co-chair Handbook], project services artifacts (scope statement FAQs and PLCPD [Project Life Cycle for Product Development section dealing with sunset), the Business Architecture Model (ARB), the GOM (GOC).</t>
  </si>
  <si>
    <t>Currently, withdrawn PS disappear from the HL7 website, which is a concern since some withdrawn items are still in use (even though not actively being updated), or may have been cited by regulatory agencies. This was discussed by the TSC during the January 2016 WGM, with follow up conversation/emails; see 3j for URL to additional info.</t>
  </si>
  <si>
    <t>C-CDA cited as example of withdrawn standard cited by regulatory agency.</t>
  </si>
  <si>
    <t xml:space="preserve">Creating an ITS that supports an interchange format in a canonical form for HL7 CDA templates. _x000D_
_x000D_
This project is a tightly focused sub-project of the Templates Interchange Format project (Project 272 in Project Insight) to move the work forward in a specific area. The lessons learned from this project will feed back into the wider, larger scope project._x000D_
</t>
  </si>
  <si>
    <t>Many groups are creating HL7 CDA templates independently and there is a need to be able to transmit template specifications between groups in a canonical form, to support: knowledge sharing; creating new templates or new versions of templates; and healthcare implementations using templates; and, to support persistent storage. An example is the communication of a template specification between various template definition tools.</t>
  </si>
  <si>
    <t xml:space="preserve">The scope of this project is to support the European Project EXPAND, aligning the epSOS CDA specifications for Patient Summary, ePrescription and eDispensation currently available in ART-DECOR formalized in the Templates DSTU R1 (https://decor.nictiz.nl/epsos/epsos-html-20131203T170006/index.html) with the latest approved changes and assuring the involvement of the European HL7 community in the QA process of these specifications._x000D_
_x000D_
It is out of scope to review the content and/or the templates chosen by the epSOS and EXPAND projects for the covered documents (e.g. Patient Summary, ePrescription). For example is not in the scope of this project to determine if the result section should be used beyond the scope identified in epSOS (conveying the blood group), or is it's worth to use an organizer instead of a simple observation for transferring this information._x000D_
</t>
  </si>
  <si>
    <t>This is a DSTU revision to the expired DSTU from Project 468. _x000D_
The provision of implementation guidance to support the communication of SNOMED CT and LOINC terminology content in HL7 artifacts (including Version 2 and 3 messages and templates, and CDA documents)._x000D_
_x000D_
This is achieved by the consensus development of guidance relating to:_x000D_
 - Areas of semantic overlap - for example, attributes supported by both models (e.g., negation in SNOMED CT, system and method axes in LOINC)_x000D_
 - Areas specific to each technology - for example constraining appropriate SNOMED CT and LOINC content for V2 and V3 artifacts_x000D_
 - Areas needing guidance since the previous DSTU_x000D_
        - Extensions to cover the use of LOINC and use in V2 artifacts_x000D_
        - Description ID's_x000D_
        - Display text for post-coordinated expressions_x000D_
        - Vocabulary binding principles_x000D_
        - Definitions of intensional value sets where the constraint(s) further limit an existing intensional value set_x000D_
        - Others as they emerge_x000D_
_x000D_
This guidance takes the form of:_x000D_
 - Editorial principles_x000D_
 - Technical constraints and mappings where these are possible_x000D_
 - Illustrative examples_x000D_
 - Discussion and explanation of open issues</t>
  </si>
  <si>
    <t>V2 Messages-Clinical; V2 Messages-Departmental; V3 Documents-Clinical (e.g. CDA); V3 Documents-Knowledge; V3 Messages-Clinical; V3 Messages-Departmental; - New Product Definition -</t>
  </si>
  <si>
    <t>A DropBox folder has been setup to facilitate group development of the draft in MSWord. A link to be added to the DB users for this folder will be put in a Wiki document to describe the project.</t>
  </si>
  <si>
    <t>V2 Messages-Infrastructure; V3 Documents-Clinical (e.g. CDA); V3 Documents-Knowledge; V3 Foundation-Vocab Domains &amp; Value Sets; - New Product Definition -</t>
  </si>
  <si>
    <t xml:space="preserve">It has become apparent that the terminology published in HL7 artifacts does not demonstrate the quality and consistency generally required for interoperability among modern HIT systems. In addition, HL7 internal consistency and harmonization has become increasingly difficult due to a lack of standardized quality processes applied to terminology artifacts across the different projects. This problem has resulted in excessive effort and resource use. </t>
  </si>
  <si>
    <t>TQA Process (Terminology Quality Assurance Process)</t>
  </si>
  <si>
    <t>None; new process</t>
  </si>
  <si>
    <t>This project will provide a home for curation, development and evolution of the FHIR specification related to the domain of vocabulary and terminology. This includes, but is not limited to the vocabulary resources (ValueSet, CodeSystem, ConceptMap and ExpansionProfile), the FHIR Terminology Service, and the use of terminology content (value sets and code systems) within FHIR, based on DSTU Comments and additional newly submitted comments from the community. _x000D_
_x000D_
In addition, as the Vocabulary Work Group deems appropriate and time availability permits, it may define FHIR resources, operations, extensions and profiles that are relevant (to the use of terminologies and maps) and are expected to be necessary to support consistent early implementations.</t>
  </si>
  <si>
    <t xml:space="preserve">Vocabulary, Terminology, FHIR, Terminology Service, ValueSet, ConceptMap, ExpansionProfile, CodeSystem </t>
  </si>
  <si>
    <t>This work will be incorporated into the HL7 FHIR releases.</t>
  </si>
  <si>
    <t>Draft an ambassador program Deliverable: Develop and launch an ambassador program Deliverable: Conduct a presentation for the TSC describing the mission/vision of CIC, relationship with CIIC and other HL7 working groups Deliverable: Develop tools to assist clinical stakeholders with data element development, harmonization and reuse. Serve as the lead for Partners in Interoperability programs.</t>
  </si>
  <si>
    <t xml:space="preserve">HL7 Cross-paradigm Specification: Transmission of HL7 Artifacts Using HTTP 1.1, Release 1 </t>
  </si>
  <si>
    <t>2017 Jan WGM Totals</t>
  </si>
  <si>
    <t>Biomedical Research and Regulation Work Group</t>
  </si>
  <si>
    <t xml:space="preserve">To deliver the following set of project deliverables in the order presented:
A) Clinical Decision Support (CDS) Storyboards for: 
1. Breast Cancer screening and treatment, including family history and genomics.
2. Asymptomatic Unruptured Cerebral Aneurysms, Risk Assessment &amp;amp; Management 
3. Hypertension
4. Type 2 Diabetes. 
Others TBD
Target: Sept 2007 WGM (completed)
B) For each of the above storyboards, develop a set of HL7 Project technical materials, including:
- Activity Diagrams.
- Use Case Models. 
- Specification models.
- Gap analysis between existing HL7 standards specifications and requirements for CDS use cases.
Target: Sept 2007 WGM (completed)
C) Recommendations to other HL7 Technical Committee's for revisions to existing HL7 data models and identification of new elements required for computer-enabled clinical decision support.  
Target: Spring-Summer 2008 (initial work completed September 2008 through ballot for comments)
D) CDS recommendation on an HL7 vMR (V.3) meta-model for clinical decision support representation and information exchange.
- Testing of this recommendation within two European Union projects - the aneurist and Cocoon Projects. Both projects requiring the vMR recommendation to be comprehensive enough to support computer-enabled clinical decision support.
Target: Spring-Summer 2008 (initial work completed September 2008 through ballot for comments)
Targeting for May 2010 WGM/ballot:
 - Submit informative ballot for vMR DAM 
 - Submit informative ballot for v2 vMR implementation guide
 - Submit informative ballot for implementable vMR UML model for GELLO
 - Consider comments from ballots
Targeting for Sept 2010 WGM/ballot:
 - Submit revised informative ballot for vMR DAM 
 - Submit revised informative ballot for v2 vMR implementation guide
 - Submit revised informative ballot for implementable vMR UML model for GELLO
 - Consider comments from ballots
Targeting for Jan 2011 WGM/ballot:
 - Submit informative ballot for v3 vMR
 - Consider comments from ballot
Targeting for May 2011 WGM/ballot:
 - Submit DSTU ballot for v3 vMR
 - Submit informative ballot for mapping between vMRs instantiated using different implementation technologies
 - Submit informative ballots for realm-specific vMR implementation guides
 - Consider comments from ballots
Targeting for Sept 2011 WGM:
 - Submit v3 vMR to TSC for DSTU approval
DSTU period - 2 years (2012 Jan - 2013 June)
Targeting for Sept 2013 WGM/ballot:
 - Submit normative ballot for v3 vMR
 - Reconcile from normative ballot
Targeting for Jan 2013 Ballot Cycle
 - VMR XML IG, R1
Targeting for Jan 2014 WGM/ballot:
 - ANSI approves v3 vMR standard
 - Close project (project end date)
</t>
  </si>
  <si>
    <t>The HL vMR project will be dependent on coordinating work efforts with other HL7 Committees that have standards that carry elements of information relevant to computer-enabled clinical decision support.
Other HL7 projects that may influence the HL7 vMR Project are:
- Ongoing work on the HL7 GELLO Standard, endorsed by the Clinical Decision Support Work Group. (project 369?)
- Decision Support Services, endorsed by HL7-OMG Healthcare Services Specification Project.
- Study Design and Subject Data 'messages' from the RCRIM CDISC Content for Message Project (Project # 205).
- HL7 HSSP Filtered Query Project, endorsed by HL7 RCRIM. (project 541?)
- HL7 ICSR for Safety Reporting. (Project 494?)
- HL7 eMeasures DSTU. (Project 508)</t>
  </si>
  <si>
    <t xml:space="preserve">Project work will be coordinated with other HL7 work groups, including:
- HL7 Clinical Genomics SIG
- HL7 Patient Care TC
- HL7 EHR TC
- HL7 Templates SIG
- HL7 Public Health and Emergency Response Work Group
- HL7 RIMBAA Work Group
</t>
  </si>
  <si>
    <t xml:space="preserve">May 2016 Update:
Submit for STU Ballot with Schematrons - Target: 2016 Sep Ballot
Complete STU Reconciliation - Target: 2016 Dec
STU Period - 24 months - Target: 2017 Jan - 2019 Jan
Updates as needed to accommodate QDM updates - Target: 2017 Jan - 2018 Dec
Submit for 2nd STU Ballot with Schematrons; Request STU Publication - Target: 2018 Sep Ballot
Complete STU Reconciliation; STU Period - 12 months - Target: 2018 Dec
STU Period - 24 months - Target: 2019 Jan - 2021 Jan
Submit Normative Ballot - Target: Sep 2020
Normative Reconciliation - Target: 2020 Sep WGM
Submit Publication Request - Target: 2020 Oct
Receive ANSI Approval - Target: 2020 Nov 
Project End Date (all objectives have been met) - Target: 2020 Nov
</t>
  </si>
  <si>
    <t>05/16/2016: The new ballot will refresh the QRDA Category I as an STU ballot.
History:
Since its publication in 2012, the QRDA Category I Release 2 (QRDA-I, R2) standard has experienced very rapid adoption. The Meaningful Use (MU) 2 rulemaking specifies it as the standard for reporting patient level data for clinical quality measures. 
&amp;#167; 170.205(h) Clinical quality measure data import, export, and electronic submission. Standard. HL7 Implementation Guide for CDA&amp;#174; Release 2: Quality Reporting Document Architecture (incorporated by reference in &amp;#167; 170.299)
The QRDA-I, R2 contains a library of templates that are based on the QDM. Over the past two years, the QDM has gone through multiple revisions. The current version is 4.1, which was published in July 2014. To support MU, the Measure Authoring Tool (the official tool for MU eCQM authoring) is currently in the process of being updated to support the QDM v4.1. Therefore, there is a need for updating the QRDA-I, R2 standard to ensure it is aligned with the QDM v4.1 for meeting the reporting needs. There is also a need to incorporate new requirements submitted as DSTU comments that are identified as necessary to support MU eCQM reporting. C-CDA templates were reused in the QRDA-I, R2. As the C-CDA standard has also gone through updates and new ballot over the past two years, it is necessary to update the QRDA-I templates to align with the latest C-CDA templates as needed.
The intent is to align with US implementation of measures using QDM v4.1 or later.</t>
  </si>
  <si>
    <t xml:space="preserve">1) Centers for Medicare &amp;amp; Medicaid Services
2) MITRE Corporation
3) The Joint Commission
</t>
  </si>
  <si>
    <t xml:space="preserve">QRDA Cat I Release 3
QRDA Cat I Release 3.1 DSTU Update
</t>
  </si>
  <si>
    <t>This project will be conducted in collaboration with the Centers for Medicare &amp;amp; Medicaid Services' (CMS) eQuality Project.</t>
  </si>
  <si>
    <t>The DCM series of projects are a follow up of the DCM meeting in Boca Raton in 2006, led by Craig Parker and the DCM Brisbane workshop in 2007 with CEN, ISO, HL7, OpenEHR and clinical involvement. The rationale for DCM is that different communities are working in splendid isolation on the same specifications of blood pressure, pulse, breathing, Apgar score, Glasgow Coma Scale, Health and Physical, assessments and so on. 
Based on discussions in ISO Joint Working Group 9, the JWG leadership requested two projects to be started: 
1. A set of examples, useful in a standard.
2. A set of criteria for good quality of DCM.
The outcome of these discussions were HL7 project 320 which lead to balloting 5 DCM examples, and their reconciliation. Of this original set of five length and weight have been published as informative in the HL7 NE 2013. 
The work in ISO did take longer than expected. This in particular for the issues of clinicians engagement, patient safety and repository. However the requirements for the DCM themselves have not been changed over the years and the HL7 examples are 100% consistent with the ISO format. The ISO TS 13972 on DCM is currently in preparation for publication. 
During May 2012 the discussion with TSC led to the following position: PC will publish the 2 that are ready after ballot reconciliation (done in NE 2013). But the other 3 DCM will need a new PSS and its subsequent approval in order to keep the development and balloting of DCMs manageable. Hence, this new PSS for DCM heart rate.</t>
  </si>
  <si>
    <t>This is the final stage of this project component and is not depending on any other work that decision making to publish and publication. See the attached materials on heart rate and the publication request.
 - Semantic interoperability within relevant HL7 domains and with ISO and CEN standards, in particular the CEN/ISO 13606 series, archetypes, Open EHR and clinical templates. 
 - Support for work by ISO, CEN, OpenEHR within the ISO/CEN/HL7/ CDISC / IHTSDO Joint Initiative. 
 - The project is quite ambitious, and will only succeed if small parts are taken up as work items and lead to success. So one dependency is the ability of HL7 TC and other groups to derive concrete work plans from this overall project. 
 - Synchronize with intern HL7 work on registry of templates and apply authorization rules developed. 
 - Use HL7 wiki and set up a page for this. 
 - Synchronize with TermInfo rules in DSTU.
 - Involvement of clinical organisations or bodies that guarantee the quality of clinical content: setting up a review cycle.
 - MnM create a 'hot topic' for how DCMs fit into the methodology</t>
  </si>
  <si>
    <t>2010 Sept Ballot Cycle Info: INFORMATIVE
Ballot results: Did not meet basic vote requirements for approval
Document Name: HL7 Version 3 Detailed Clinical Models, Release 1
Last Ballot Code: V3_DCMODELS_R1_TBD
NIB Submitted By: William Goossen
2010 Jan Ballot Cycle Info: INFORMATIVE
Ballot results: 
Document Name: HL7 Version 3 Detailed Clinical Models, Release 1
Ballot Code: V3_DCMODELS_R1_I1_2010JAN
NIB Submitted By: William Goossen
2009 Sept Ballot Cycle Info: DSTU
Document Name: HL7 Version 3 Standard: Care Provision; Assessment Scales, Release 2 
Ballot Code: V3_PC_AS_R2_D1_2009JAN
NIB Submitted By: William Goossen</t>
  </si>
  <si>
    <t>Jan 2014: PC WG submitted a modified PSS for Publication of the third Detailed Clinical Model about heart rate as informative document in the NE 2014 and ballot materials of HL7. 
Jan 2013: PC WG: 2012 decided to not move the remaining 3 DCM examples further. PC will create new PSS for methodology and design patterns
Jan 2013 H. Grain: this project is now largely managed through the CIMI process and need not be on the vocab list of projects. PMO removed Vocab as CoSponsor.
Dec 2012: TSC approved the following publication: HL7 Version 3 Detailed Clinical Models, Release 1 (body weight and body height). Patient Care requests informative publication of two of the five Detailed Clinical Models, and also requests registration as an ANSI report. 
PSS Update 2012: Due to the many discussions around DCM, it became very hard for the PC WG to achieve the goals for this project. In fact only some examples where balloted (5) and its updating following ballot comments takes a lot more than initially anticipated. Hence PC requested to publish only 2 or 3 that are ready. Discussion with the TSC in May 2012 about publication of a part of the DCMs lead to a discussion on not able to control all this models ballots and management. 
During 2012 the discussion led to the following position: PC will publish the 2 or 3 that are ready after ballot reconciliation. But the others will need a new PSS and its subsequent approval in order to keep the development and balloting of DCMs manageable. 
During 2011 / 2012 two (length and weight) where completed after ballot reconciliation: and submitted for publication.
Due to CIMI work end 2012, also heart rate / pulse was completed. 
These that are ready after informative ballot, ballot reconciliation and the actual changes carried out will be published. 
Braden and GCS will not be published, due of potential copyright issues. 
New DCMs from 2013 onward will require new project scope statements and a less ambitious goal setting. 
May 2011: WGoosen: Expect to finish before Sept en ballot 1 of 5 separately and then each next ballot one example.
Oct 2010: Based on Sept 2010 ballot results, moved Next Milestone and Pjt End Date up one cycle.
2010July: updated project repository URL
Jan 2010: Revised project scope statement submitted for the Patient Care DCM Project. This project was previously approved by the TSC, and has been updated by Patient Care based on a request from the TSC.
Oct. 2009 WGoosen: Assessment Scales is in DSTU and has passed several ballot rounds. We have reconciled all issues. Work is underway to formally submit it as DSTU material and preparing informative ballot.
7/2/2008: Will be going to Exec. Committee and Finance Committee for budget approval.</t>
  </si>
  <si>
    <t xml:space="preserve">Ballot for DSTU - Target: August, 2012
Publish DSTU - Target: November, 2012
Original Objectives/Deliverables:
 - Perform detailed requirements analysis. Be consistent with work of Patient Care and Detailed Clinical Models. Coordinate with IHE Patient Care Coordination on related work in the area of function status assessments. Provide a response to HITSP Request for work on assessments.
 - Identify the: (i) common header/question/answer patterns in assessment documents that have been linked with accepted HIT standards; and (ii) how to represent these patterns in a CDA IG
 - Prepare and discuss with SDWG and Patient Care. 
 - Develop HL7 DSTU ballot of a CDA IG for assessment instruments. 
 - Use the MDSv3 as an example of (i) an assessment instrument that has been coded with CHI-required and HITSP accepted standards; and (ii) structured in a CDA format to support the standardized exchange of assessment content. 
 - Submit for ballot as DSTU. 
</t>
  </si>
  <si>
    <t>1) eHealth Data Solutions 
2) HealthMEDX</t>
  </si>
  <si>
    <t>Health Story (Associate Charter Agreement)
S&amp;amp;I Longitudinal Coordination of Care WG</t>
  </si>
  <si>
    <t>2012 Sept Ballot Cycle Info: DSTU
Ballot results: Met basic vote requirements. 28 Negatives to reconcile
Document Name: HL7 Implementation Guide for CDA&amp;#174; Release 2: CDA Framework for Questionnaire Assessments, DSTU Release 2
Ballot Code: CDAR2_IG_PA_R1_U1_2012SEP
NIB Submitted By: Brett Marquard</t>
  </si>
  <si>
    <t>Jan 2015: TSC approved DSTU extension for 12 months for HL7 Implementation Guide for CDA Release 2: CDA Framework for Questionnaire Assessments, DSTU Release 2 at TSC Tracker 3950 through Feb 06, 2016.
Feb 2013: TSC approved request for DSTU publication for 24 months for HL7 Implementation Guide for C&amp;#174; Release 2: CDA Framework for Questionnaire Assessments, DSTU Release 2(Requesting title: CD Release 2: Questionnaire Assessment Framework/CARE, DSTU Release 2 via tracker 2495 thru Feb 06, 2015
May 2012: SD WG submitted a revised PSS for DSTU work on this project.
Feb 2011: SD WG has requested a 1 year extension of the following DSTU: HL7 Implementation Guide for CDA Release 2: CDA Framework for Questionnaire Assessments, Release 1 via TSC Tracker # 1817. TSC approved request
DSTU-Accepting Comments thru Apr. 2, 2012 for HL7 Implementation Guide for CDA Release 2: CDA Framework for Questionnaire Assessments, Release 1.
The TSC approved this unanimously at the 2009-03-30 conference call: [#1038] DSTU Publication Request_StructDocs_CDA_R2_IG_Questionnaire_Assessment.doc.</t>
  </si>
  <si>
    <t xml:space="preserve">- Perform detailed requirements analysis by collecting requirements from all stakeholders. Target: Design document available in May 2009
- Design the first draft according to the following principles:
&amp;#160; &amp;#160; &amp;#160;- Follow existing report formats commonly used in healthcare &amp;amp; research
&amp;#160; &amp;#160; &amp;#160; &amp;#160; &amp;#160; &amp;#160; &amp;#160; &amp;#160; &amp;#160; &amp;#160;- Emphasize interpretations &amp;amp; recommendations 
&amp;#160; &amp;#160; &amp;#160; &amp;#160; &amp;#160; &amp;#160; &amp;#160; &amp;#160; &amp;#160; &amp;#160;- Provide inline information on tests performed 
&amp;#160; &amp;#160; &amp;#160;- Represent interpretation by utilizing patterns of 'genotype-phenotype' associations in the HL7 v3 Clinical Genomics and implement them as harmonized clinical statement entry-level templates in this IG 
&amp;#160; &amp;#160; &amp;#160;- Reference HL7 Clinical Genomics instances as the place holders of raw data (personal evidences) similarly to referencing images 
Target: Ballot first DSTU in Jan 2010 
- Refine DSTU based on feedback from the implementers. Target: Ballot second DSTU in May 2010
- Sample implementation DSTU at May 2010 WGM
 - Final DSTU version . Target: Ballot final DSTU in Sept 2011
 - Support the implementation of the refined IG Target: 2010 
 - Reconciled DSTU version - Target: Ballot reconciled DSTU in May &amp;amp; September 2012
 - Final DSTU version - Target: Ballot final DSTU in January 2013
</t>
  </si>
  <si>
    <t>1) Partners Healthcare (Dr. Kevin Hughes)
2) Intermountain Healthcare (Grant Wood)</t>
  </si>
  <si>
    <t>Feb 2013: TSC approved the publication request for HL7 Implementation Guide for CDA&amp;#174; Release 2: Genetic Testing Reports, Release 1 via TSC Tracker 2489 as a DSTU for 24 months thru Mar 01, 2015. The project remains open until published normative.
Feb 2012: AShabo submitted a revised PSS for a project extension.
Sept. 2009: Updated per project review.</t>
  </si>
  <si>
    <t xml:space="preserve">This project will develop:
 - Prose implementation guide
   - Defining a framework for CDA for the Anaesthetic Record 
 - Schematron rules, includes test files
Document alpha - 3Q 2009 (Target HL7 WG meeting Sept 2009 (Atlanta))
Document beta - 1Q 2010 (Target HL7 WG meeting Jan 2010 (Phoenix))
Document Completion - 3Q 2010 (Target: Q3, 2010)
From 3-yr plan: 2009 objectives:
 - Define guidelines for a standard anesthetic record
 - Continue work on standard terminology for anesthesia 
 - Maintain broad representation and participation in HL7 initiatives on behalf of anesthesiology
 - Participate in relevant international HIT data standards on behalf of anesthesiology
Resulting in anesthesia use case(s)
2010 objectives: 
 - Impact vendor awareness and adoption of anesthesiology standards 
 - Impact provider awareness and adoption of anesthesiology standards
Resulting in: 
 - Develop pre-operative assessment use cases(s)
 - Work with Health Care Devices WG, IOTA and IHTSDO on terminology for vital signs, gas monitoring and infusion pumps
 - Work with IOTA and IHTSDO on general terminology for anesthesia
 - Formulate guidance on use of IOTA terms within CDA compliant anaesthetic record
2011 objectives:
 - Consolidate anesthesiology standards
 - Scope interoperability requirements
</t>
  </si>
  <si>
    <t>August 2014: per MHurrell: IG work will resume after completion of the DAM (new project TBD) to start in 2015 and last approximately 12 months. 
April 2012: MHurrell: The milestone that we are looking at is the release of the (informative) ballot pack. This is running late and realistically it's unlikely to be done before September so we'd like to move that out to January 2013.
August 2010 Martin Hurrell: At the 2010 Oct WGM in Cambridge, the WG will discuss whether projects #513 and #543 should be combined.
7/7/2009: C. McCay invited K. Coonan and W. Goosen to the July 20, 2009 TSC meeting to discuss Patient Care's concerns regarding this project.
July 6, 2009: TSC approved an amended scope statement to include Patient Care as a co-sponsor.
Sept 15, 2009: Updated status from three-year plan document</t>
  </si>
  <si>
    <t xml:space="preserve">Review Project Life Cycle for GOM reference updates (thrice per year) (Tracker 1052); 
Annual Edits to Project Life Cycle (Tracker 2774); </t>
  </si>
  <si>
    <t>Nov 2016: Updated 3-Year Plan item.
Jan 2009: Rick Haddorff waiting on some SAEAF decisions prior to beginning work on this item.</t>
  </si>
  <si>
    <t xml:space="preserve">Nov 2010: PSWG agreed to close Tracker 1093 - Consider use of RASCI chart for cross Work Group projects, hence removing it from the scope of this 3YP work.
</t>
  </si>
  <si>
    <t>Analyze ASTM, PMAC, ANSI 359-2004 RBAC, OASIS SAML Profile and HL7 RBAC Engineering concepts - Target: May 2009
Draft DAM Peer Review - Target: September 2009
Informative DAM Ballot - Target: December 2009
Ballot Reconciliation - Target: January 2010</t>
  </si>
  <si>
    <t xml:space="preserve">Project 373
Composite Privacy Consent Directive R1
This project is intended to add security-specific concepts to the existing Composite Privacy Consent Directive Domain Analysis Model (DAM).
</t>
  </si>
  <si>
    <t>2014 May Ballot Cycle Info: INFORMATIVE            
Ballot results: Met basic vote requirements. 0 Negatives to reconcile
Document Name: HL7 Version 3 Domain Analysis Model: Composite Security and Privacy, Release 1
Ballot Code: V3DAM_SECURITY_R1_I1_2014MAY           
Submitted By: Mike Davis
2012 Jan Ballot Cycle Info: INFORMATIVE
Ballot results: Postponed
Document Name: HL7 Version 3 Domain Analysis Model: Security, Release 1
Ballot Code: V3DAM_SECURITY_R1_I2_2012JAN
NIB Submitted By: Don Lloyd
2010 May Ballot Cycle Info: DSTU
Ballot results: Met basic vote requirements for approval. &amp;#160;4 Negative votes to reconcile
Document Name: HL7 Version 3 Domain Analysis Model: Security, Release 1
Ballot Code: V3DAM_SECURITY_R1_I1_2010JAN
NIB Submitted By: Mike Davis
2010 Jan Ballot Cycle Info: DSTU
Ballot results: Did not meet basic vote requirements for approval. 
Document Name: HL7 Version 3 Domain Analysis Model: Security, Release 1
Ballot Code: V3DAM_SECURITY_R1_D1_2010JAN
NIB Submitted By: Mike Davis</t>
  </si>
  <si>
    <t>Feb 2014: DSTU expired on Feb 16, 2014. Project team working on informative documents
Feb 2012: TSC approved the request for DSTU publication. Accepting comments through Feb 16, 2014 
Nov 2011: Security WG submitted a request for the publication of a DSTU that will be coming to the TSC at their 2011-11-07 teleconference for approval for: HL7 Version 3 Domain Analysis Model: Security, Release 1 DSTU.
Oct 2011 SVersaggi: The Security DAM which passed DSTU back in May 2010 just never got published. Kathleen has been working with the Security WG to move that process forward. At the same time, the project to harmonize/re-factor the Confidentiality Code Concept Domain is a separate project that is going through this next harmonization cycle. As a result of that work, changes were made to the Security DAM. We would like to re-ballot the DAM as an update to the DSTU as the result. 
2010 July: updated repository URL
Sept. 2009: Per CBCC project review/clean up, change sponsor from Security to CBCC.</t>
  </si>
  <si>
    <t xml:space="preserve"> - Sample endoscopy note in XML as a constraint on HL7 v3 CDA r2.
 - Implementation guide for procedure note for HL7 v3 CDA r2.
 - Review developing design with HL7 Structured Documents Work Group (SDWG) and ASGE, September 2009 - December 2009 
 - Review complete draft Implementation Guide with SDWG and Patient Care WG, December 2009
 - Draft Standard for Trial Use (DSTU) ballot submittal, December 2009
 - Ballot reconciliation, January - February 2010
</t>
  </si>
  <si>
    <t>1) OHSU, Clinical Outcomes Research Initiative
2) M*Modal</t>
  </si>
  <si>
    <t xml:space="preserve">Patient Care (invited); Clinical Interoperabily Council (invited)
Health Story Project, Tom Carr (OHSU), Judy Logan (OHSU), and ASGE participants are volunteers, in coordination with Structured Documents, Patient Care and CIC.
Health Story Project - Associate Charter Agreement
American Society of Gastrointestinal Endoscopy (ASGE) - Solicit participation in the HL7 Clinical Interoperability Council
</t>
  </si>
  <si>
    <t>July 2010: TSC approved the following DSTUs for publication or extension for 24 months via GForge #1595.
HL7 Implementation Guide for Clinical Document Architecture, Release 2: Procedure Note, Release 1
2010 Jan Ballot Cycle Info: DSTU
Ballot results: Did not meet basic vote requirements for approval. 
Document Name: HL7 Implementation Guide for Clinical Document Architecture, Release 2: Procedure Note, Release 1
Ballot Code: CDAR2_IG_PROCNOTE_R1_D1_2010JAN
NIB Submitted By: Robert Dolin MD</t>
  </si>
  <si>
    <t>11/23/2009: The TSC approved the alternate ballot date of 12 December 2009 for the following: HL7 Implementation Guide for Clinical Document Architecture, Release 2: Procedure Note, Release 1
DSTU-Accepting Comments thru Jul. 23, 2012 for HL7 Implementation Guide for Clinical Document Architecture, Release 2: Procedure Note, Release 1.</t>
  </si>
  <si>
    <t xml:space="preserve">This project will develop:
 - A prose implementation guide:
   - Defining a subset of NICU monitoring data for reporting
   - Providing consensus among the neonatal data set developers and standards community prior to bringing the full data set into standard format
 - A report sample file
 - Schematron
 - A rendering style sheet
Target: Jan2010
 - Review developing design with HL7 Structured Documents Work Group (SDWG) and HL7 Child Health WG, September 2009 - December 2009 
 - Review complete draft Implementation Guide with SDWG and Child Health WG, December 2009
 - Draft Standard for Trial Use (DSTU) ballot submittal, December 2009 
 - Ballot reconciliation, January - February 2010
</t>
  </si>
  <si>
    <t>1) Children’s Hospital of Philadelphia
2) Child Health Corporation of America
3) Children’s Hospitals Neonatal Consortium</t>
  </si>
  <si>
    <t>2010 Jan Ballot Cycle Info: DSTU
Ballot results: Met basic vote requirements for approval. 10 Negative votes to reconcile
Document Name: HL7 Implementation Guide for Clinical Document Architecture, Release 2 - Level 3: Neonatal Care Report, Release 1 (US Realm)
Ballot Code: CDAR2L3_IG_NEONATALRPT_R1_D1_2010JAN
NIB Submitted By: Robert Dolin MD</t>
  </si>
  <si>
    <t>Aug 2014: Per Child Health WG: Expired DSTU - On Hold - evaluate need for updating and bringing back to ballot
2010July: Lynn updated the URLs of the documentation repositories
May 2010: The TSC approved the DSTU for publication for 24 months. PMO changed the Next Milestone Date to 2012 Sept.
DSTU-Accepting Comments thru Jun. 22, 2012 for HL7 Implementation Guide for Clinical Document Architecture, Release 2 - Level 3: Neonatal Care Report, DSTU Release 1
11/23/2009: The TSC approved the alternate ballot date of 12 December 2009 for the following: HL7 Implementation Guide for Clinical Document Architecture, Release 2 - Level 3: Neonatal Care Report, Release 1 (US Realm)</t>
  </si>
  <si>
    <t>Work Group agreed that efforts will begin in September 2017; Target Dates modified.
Jan 2014: Placed on hold per EC WG 3-Year Plan Excel file (was a 3-Year Plan item prior)</t>
  </si>
  <si>
    <t>Jan 2013: Released updated Co-Chair handbook
Sept 2010 work is covered under project #686.</t>
  </si>
  <si>
    <t>Work Group Visibility Maintenance:
Maintenance project to obtain and update Work Groups' Mission and Charter statements, Decision Making Practices (DMPs), and SWOTs on Website and Wiki
Maintenance project for reporting Work Group Health/ Work Group Visibility, and Project Visibility</t>
  </si>
  <si>
    <t>Currently, implementation guides have to provide some kind of binding of the static model to the used vocabulary. As there is no exact guidance how it should be specified, the different Implementation Guides differ in that point.
The intent of the project is to specify a human readable syntax which covers all necessary information and provides a universal way to specify it.
All (future) Implementation Guides shall make use of this guidance.
This informative section will be added to the 'refinement and localization section' of the ballot.
 - Project scope statement to be revisited and changed to reflect comments received. 
 - Project scope statement to be sent back to Steering Division (June 2010)
 - Project participants to schedule calls to draft an outline &amp;amp; leverage existing material and enhance where needed. (Ted &amp;amp; Calvin to join IC calls starting in July)
 - Draft for discussion (Sept 2010)
 - Targeting ballot for Jan or May 2011</t>
  </si>
  <si>
    <t>The intent of this work is to provide rules for associating value sets (implementable terminology) to Version 3 coded elements and data type properties, defining syntax and style for representation in implementation guides to define vocabulary conformance. The goal is to have this balloted as normative and ultimately stored in the 'refinement and localization' section of the ballot.</t>
  </si>
  <si>
    <t>Review developing design with HL7 Structured Documents Work Group (SDWG) - June 2010 - August 2010
Review complete draft Implementation Guide with SDWG - August 2010
Draft Standard for Trial Use (DSTU) ballot submittal - August 2010
Ballot reconciliation - October - December 2010
Publication and project close - 1/31/2011</t>
  </si>
  <si>
    <t>1) MedQuist
2) M*Modal</t>
  </si>
  <si>
    <t>2010 Sept Ballot Cycle Info: DSTU
Ballot results: Met basic vote requirements. 4 Negative votes to reconcile
Document Name: HL7 Implementation Guide for CDA Release 2: Progress Note, Release 1 (US realm)
Last Ballot Code: CDAR2_IG_PROGNOTE_R1_TBD
NIB Submitted By: Liora Alschuler</t>
  </si>
  <si>
    <t>DSTU - Accepting Comments thru Feb 05, 2013 for HL7 Implementation Guide for Clinical Document Architecture, Release 2: Progress Note, Release 1 
Jan 2011: TSC approved the following DSTU for publication: Implementation Guide for CDA Release 2.0 Progress Note for 24 months.
Other Vendors: Transcription Vendors</t>
  </si>
  <si>
    <t>Develop Implementation Guide (IG) for the use of HL7 messaging within Anaesthesiology
Submit project scope statement for WGM May 2010
 - Activate project when resources come available (probably Q3 2010)</t>
  </si>
  <si>
    <t xml:space="preserve">Note to TSC: Reason for non-availablity of resources is that all resources are going to be allocated to the Active and Planned projects 513 and Pediatric Pre-op DAM 542
Estimated time for converting to 'Active' is Q3 2010 
</t>
  </si>
  <si>
    <t>April 2012: MHurrell: Cannot assign resources to begin work on this project until the Work Group completes other active projects. Change the Next Milestone date to Jan, 2013.
August 2010 Martin Hurrell: At the 2010 Oct WGM in Cambridge, the WG will discuss whether projects #513 and #543 should be combined.</t>
  </si>
  <si>
    <t>Pharmaceutical; EHR, PHR; Health Care IT</t>
  </si>
  <si>
    <t>2013 Jan Ballot Cycle Info: NORMATIVE
Ballot results: Postponed
Document Name: HL7 EHR-System Electronic Nutrition Care Process Record System (ENCPRS) Functional Profile, Release 1
Ballot Code: EHRS_ENCPRSFP_R1_N1_2013JAN
2011 Jan Ballot Cycle Info: DSTU
Ballot results: Met basic vote requirements. 12 Negative votes to reconcile
Document Name: HL7 EHR-System Electronic Nutrition Care Process Record System (ENCPRS) Functional Profile, Release 1
Ballot Code: EHRS_ENCPRSFP_R1_D1_2011JAN
NIB Submitted By: Patricia Van Dyke</t>
  </si>
  <si>
    <t xml:space="preserve">Ballot for DSTU - Target: May, 2011
Publish DSTU - Target: July, 2011
TARGET DATES FOR ADDITIONAL TEMPLATES :
Ballot for DSTU - May, 2012
Publish DSTU - July, 2012
TARGET DATES FOR additional templates for patient assessment data:
Ballot for DSTU - Target: May, 2012
Publish DSTU - Target: July, 2012
</t>
  </si>
  <si>
    <t>Federal assessment instruments contain a subset of relevant clinical data for transitions of care and care coordination. The current format for exchange of this assessment content is incompatible with the recommended ONC standards.
This project will provide guidance for a subset of assessment instrument content to ONC recommended standards.</t>
  </si>
  <si>
    <t>1) Geisinger
2) eHealth Data Solutions 
3) KeyHIE
4) GE</t>
  </si>
  <si>
    <t xml:space="preserve">Health Story (Associate Charter Agreement)
Integrating the Healthcare Enterprise (IHE) (Associate Charter Agreement)
S&amp;amp;I Longitudinal Coordination of Care WG
</t>
  </si>
  <si>
    <t xml:space="preserve">2013 Sept Ballot Cycle Info: DSTU
Ballot results: Did not meet basic vote requirements.
Document Name: HL7 Implementation Guides for CDA Release 2: IHE Health Story Consolidation, DSTU Release 1.1 - US Realm&amp;quot; (C-CDA)
NIB Submitted By: Brett Marquard
2012 Sept Ballot Cycle Info: DSTU
Ballot results: 
Document Name: HL7 Implementation Guides for CDA&amp;#174; Release 2: IHE Health Story Consolidation, DSTU Release 2 - US Realm
Ballot Code: CDAR2_IG_IHE_CONSOL_DSTU_R2_U1_2012SEP
NIB Submitted By: Brett Marquard
2012 May Ballot Cycle Info: DSTU Update
Ballot results: Met basic vote requirements. 23 Negatives to reconcile
Document Name: HL7 Implementation Guides for CDA&amp;#174; Release 2: IHE Health Story Consilidation, DSTU Release 1.1
Ballot Code: CDAR2_IG_IHE_CONSOL_R1_U1_2012MAY
NIB Submitted By: Brett Marquard
2011 Sept Ballot Cycle Info: DSTU
Ballot results: Did not meet basic vote requirements. 35 Negatives to reconcile
Document Name: HL7 Implementation Guides for CDA&amp;#174; Release 2: IHE Health Story Consolidation, Release 1 (US Realm)
Ballot Code: CDAR2_IG_IHE_CONSOL_R1_D2_2011SEP
NIB Submitted By: Robert Dolin
2011 May Ballot Cycle Info: DSTU
Ballot results: Did not meet basic vote requirements for approval
Document Name: HL7 Implementation Guides for CDA Release 2: IHE Health Story Consolidation, Release 1 - US Realm 
Ballot ID: CDAR2_IG_IHE_CONSOL_R1_D1_2011MAY 
NIB Submitted By: Robert Dolin </t>
  </si>
  <si>
    <t>Sept 2016 Update:
Updated QDM-based HQMF R1.4 DSTU Release 4 (based on HQMF R2.1) - Target: September 2016
Ballot STU QDM-based R1.5 based on HQMF R1 Normative and QDM - Target: January 2017
Update QDM-based HQMF R1.5 CQI WG - Target: May 2017 to December 2019.
Oct 2015 Update:
Seek approval of PSS updates - Target: 10/27-10/30/15
Develop Updated DSTU - Target: 12/4/15
Peer Review Process - Target: 12/4/15 - 12/18/15
Publish Implementation Guide - Target: January 2016
Original Timeframe:
Define and seek approval of project scope - Target: May 2012 WGM
Analysis, design, and draft specifications (regular meetings) - Target: May - July 2012
Submit NIB - Target: June 24, 2012
Submit for DTSU Ballot - Target: Aug 27, 2012 (out of cycle ballot)
Ballot period - Target: Aug 27 - Sept 24, 2012
Ballot reconciliation - Target: Sept - Nov 2012
Submit to TSC for DTSU approval and publication - Target: December 2012
Subsequent ballots to be performed as needed
Taken From Project Tacoma Timelines:
Define/seek approval of PSS updates - Target: 5/7-5/27/14
Develop Updated DSTU - Target: 7/22/2014
Peer Review Process (or out-of-cycle ballot, if required) - Target: August 2014
Publish Implementation Guide (incl. security patched style sheet for HQMF R2.1) - Target: 8/19/2014
Project End Date - Target: TBD</t>
  </si>
  <si>
    <t>A comprehensive project to retool 113 measures with HQMF identified and resolved a number of significant challenges in defining data elements required by measures, and in representing data interrelationships. The project used existing HL7 standards, relying heavily on CDA, the RIM and published comparators. The Domain Analysis Model is required to consolidate, in one place, the various elements used, the conventions and constraints applied, and the challenges still present.
The publication will provide significant direction to facilitate more integrated performance measurement and, moreover, enable more defined data sharing for interoperability among systems for direct patient care processes as well. The model will further enable EHR vendors, Laboratory Information Systems, Pharmacy Information Systems, HIEs and others to share more semantically interoperable data. The model will also have significant impact on research organizations and public health reporting since it enables more facile sharing of repurposed data using the same methodology.
Update 5/6/2014:
There is a desire from the Clinical Quality Improvement (CQI) community to have a single family of standards that support both Clinical Quality Measures (CQM) and Clinical Decision Support (CDS).
Work is already underway to harmonize standards across the two domains by:
  - Defining the functional requirements for a unified expression language
  - Defining a domain analysis model for the data required by CQM and CDS
  - Defining a common set of metadata for CQM and CDS
This project will update the DSTU to align with the updates made in HQMF R2.1 and align it with the removals and additions of datatypes and operators made in QDM 4.1.1.
Sept 2016 Update:
The STU update will align with the HQMF R1 Normative in January 2017 and also include the QDM updates.</t>
  </si>
  <si>
    <t>1) Centers for Medicare &amp;amp; Medicaid Services (CMS)- Deborah Krauss, Shanna Hartman
2) The Mitre Corporation - Paul Denning
3) The Joint Commission - Patty Craig
4) Telligen - Stan Rankins
5) NCQA - Anne Smith</t>
  </si>
  <si>
    <t>US Health Information Technology Standards Committee Quality Workgroup. 
IHE Quality, Research and Public Health Committee (IHE QRPH); IHE and HL7 have an active MOU. 
National Quality Forum (US)</t>
  </si>
  <si>
    <t>2017 Jan Ballot Cycle Info: STU              
Ballot results: Postponed
Document Name: HL7 Version 3 Implementation Guide: Quality Data Model (QDM)-based Health Quality Measure Format (HQMF), Release 1 - US Realm
Submitter: Floyd Eisenberg MD
2013 Sept Ballot Cycle Info: DSTU
Ballot results: Met basic vote requirements. 16 Negatives to reconcile
Document Name: HL7 Version 3 Implementation Guide: Quality Data Model (QDM)-based Health Quality Measure Format (HQMF), Release 1 - US Realm
NIB Submitted By: Brett Marquard
2012 Oct Out of Cycle Info: DSTU
Ballot results: Met basic vote requirements. 4 Negative votes to reconcile
Document Name: HL7 Version 3 Implementation Guide: Quality Data Model (QDM)-based Health Quality Measure Format (HQMF), Release 1
Ballot Code: V3_IG_HQMF_R1_D1_2012SEP
NIB Submitted By: Brett Marquard
2012 Jan Ballot Cycle Info: DSTU
Ballot results: Postponed
Document Name: HL7 Version 3 Implementation Guide: Health Quality Measure Format (HQMF), Release 1
Ballot Code: V3_IG_HQMF_R1_D1_2012JAN
NIB Submitted By: Brett Marquard
2011 Sept Ballot Cycle Info: INFORMATIVE
Ballot results: Postponed
Document Name: HL7 Version 3 Implementation Guide: Health Quality Measure Format (HQMF), Release 1
Ballot Code: V3_IG_HQMF_R1_I1_2011SEP
NIB Submitted By: Robert Dolin
2011 May Ballot Cycle Info: DSTU
Ballot results: Postponed
Document Name: HL7 Version 3 Implementation Guide: Health Quality Measure Format (HQMF), Release 1 - US Realm
Ballot ID: V3_IG_HQMF_R1_D1_2011MAY
NIB Submitted By: Austin Kreisler</t>
  </si>
  <si>
    <t>Project team identified - Target: January 2011
Child Health approval of project scope statement - Target: January 2011 
HL7 approval of project scope statement - Target: February 2011
Develop content (WGM is May 15-20) - Target: February - June 2011
Intent to ballot due - Target: June 19, 2011
Preparation of ballot documents, initial content due - Target: June 26, 2011
Ballot submission, final content due - Target: July 3, 2011
Ballot reconciliation - Target: July 10 - July 16, 2011
Profile published - Target: August 2011</t>
  </si>
  <si>
    <t>1) Cincinnati Children's Hospital Medical Center 
2) Children’s Hospital of Philadelphia
3) St. Louis Children's</t>
  </si>
  <si>
    <t>The Child Health Work Group and this project receive strong support from the Alliance for Pediatric Quality - a collaboration of four major organizations in the United States. This includes the American Academy of Pediatrics, The American Board of Pediatrics, Child Health Corporation of America and the National Association of Children's Hospitals and Related Institutions.The Child Health Work Group and this project receive strong support from the Alliance for Pediatric Quality - a collaboration of four major organizations in the United States. This includes the American Academy of Pediatrics, The American Board of Pediatrics, Child Health Corporation of America and the National Association of Children's Hospitals and Related Institutions.</t>
  </si>
  <si>
    <t>Imaging Integration Work Group Co-Chairs</t>
  </si>
  <si>
    <t>Receipt draft IG for balloting - Target: July 31
First Ballot (out-of-cycle) - Target: August 1 2011
Second Ballot (out-of-cycle) - Target: October/November 2011
Publishing - Target: January 2012
Added Oct 2012:
Gather implementation feedback, develop length guidance, and obtain LOI IG synchronization requirements.October 2013
Issue errata as neededOngoing through October 2013
Ballot Normative DocumentDecember 2013
Reconcile ballot commentsJanuary 2014</t>
  </si>
  <si>
    <t>The project is initiated to support the US S&amp;amp;I Framework Laboratory Results Initiative as neither of the existing Laboratory Results Reporting implementation guides is sufficient to support the use cases and stakeholder requirements in the LRI project.
Added Oct 2012:
The resulting document is targeted to be used by the Office of the National Coordinator (ONC) to include by reference in stage 3 of the Meaningful Use program and serve as a compliment to the then current LOI IG.</t>
  </si>
  <si>
    <t>External dependencies involve the timely completion of the implementationg guide by the S&amp;amp;I Framework team.
Initiated balloting of the V2.7.1 addendum.
Timely turnaround from all HL7 stakeholders.
Added Oct 2012:
This project is dependent on support resources provided through the S&amp;amp;I Framework to complete their tasks in a timely fashion, the LOI IG project, and feedback from implementers.</t>
  </si>
  <si>
    <t>This project is generated by the US based S&amp;amp;I Framework Laboratory Results Interface (LRI) initiative.
The Implementation Guide will be developed using the Standards &amp;amp; Interoperability Framework development life cycle in combination with the HL7 governance/project management/balloting processes and rules.</t>
  </si>
  <si>
    <t>2014 Sept Ballot Cycle Info: DSTU             
Ballot results: Met basic vote requirements. 29 Negatives to reconcile
Document Name: HL7 Version 2.5.1 Implementation Guide: S&amp;amp;amp;I Framework Lab Results Interface, Release 2- US Realm
Submitted By: Hans Buitendijk
Sept 2016: plan for Jan 2017 STU ballot
Out of Cycle Ballot Info: DSTU
Ballot Open Date: Wednesday, March 21, 2012 
Ballot Close Date: Friday, April 20, 2012
Ballot results: Met basic vote requirements. 37 Negatives to reconcile
Document Name: HL7 Version 2.5.1 Implementation Guide: S&amp;amp;I Framework Lab Results Interface, Release 1- US Realm
Ballot Code: V251_IG_SIF_LABRESULTS_R1_D2_2012MAR
NIB Submitted By: 
2012 Jan Ballot Cycle Info: DSTU
Ballot results: POSTPONED
Document Name: HL7 Version 2.5.1 Implementation Guide: S&amp;amp;I Framework Lab Results Interface, Release 1- US Realm
Ballot Code: V251_IG_SIF_LABRESULTS_R1_D1_2012JAN
NIB Submitted By: Hans Buitendijk M.Sc.
2011 Sept Ballot Cycle Info: NORMATIVE (Out of Cycle)
Ballot results: Met basic vote requirements. 49 Negatives to reconcile
Document Name: HL7 Version 2.5.1 Implementation Guide: S&amp;amp;I Framework Lab Results Interface, Release 1
Ballot Code: V251_IG_SIF_LABRESULTS_R1_N1_2011SEP
NIB Submitted By: Don Lloyd
July 25, 2011: The TSC endorsed an out-of-cycle ballot request.</t>
  </si>
  <si>
    <t xml:space="preserve">Develop a set of DAM artifacts defined by HDF requirements - Target: September 2011-November 2012
Proposed timeline is to submit Release 3 for ballot - Target: January 2013
Publish the UML with data elements via the National Cancer Institute metadata repository - Target: February 2013
Project end date (all objectives met) - Target: March 2013
</t>
  </si>
  <si>
    <t>2013 May Ballot Cycle Info: INFORMATIVE
Ballot results: Did not meet basic vote requirements.
Document Name: HL7 Version 3 Domain Analysis Model: Cardiology, Release 3
NIB Submitted By: Anita Walden</t>
  </si>
  <si>
    <t xml:space="preserve">Other Stakeholders: All individuals and healthcare oriented organizations within the cardiology domain are considered stakeholders. This is expected to represent the Universal Realm as input will be actively solicited from international regulatory authorities (e.g. European Medicines Agency and Health Canada) and professional societies (e.g. European Society of Cardiology. Outreach will be coordinated by a project steering committee to ensure the stakeholders listed above are actively engaged.
Other SDO/Profilers: CDISC - The data elements produced in this DAM project are expected to be harmonized with and included in CDISC Terminology and in an SDTM Implementation Guide; although the CDISC deliverables are not in scope of this HL7 PSS. This project is expected to collaborate with the NCI/CDISC CRF Imaging Initiative. 
IHE - A key input to the project is the IHE Cardiac Imaging Content Report Content (CIRC) Technical Framework Supplement which is also based on the 2008 ACC/AHA publication (referenced above). As changes to this are expected to occur (e.g. value sets) IHE Cardiology will participate in the project and manage any needed updates to maintain harmonization. 
</t>
  </si>
  <si>
    <t>Military Health Care System
American College of Emergency Physicians
Intermountain Healthcare</t>
  </si>
  <si>
    <t xml:space="preserve">The project will deliver:
The RPS R2D2 normative standard
An implementation guide for the normative standard
Aligned vocabularies for the implementation of the standard by the various stakeholders.
Ballot of the RPS R2D2 Domain Analysis Model.
The plan for moving the standard to an ISO standard
DSTU Ballot: Target - Jan 2012
Normative standard ballot: Target - May 2013
</t>
  </si>
  <si>
    <t xml:space="preserve">The RPS R2D2 project will build on the work done in RPS R2's first draft. For the most part, the industry areas affected by the full scope of the standard have already been contacted and have some level of interaction with the project. Efforts will continue to ensure that industry sectors are contacted and invited to participate.
In addition, specific communication activities with regions and countries not included in the ICH will also be undertaken. These communication activities are also seen as a precursor to the activity to move RPS R2D2 to an ISO standard.
</t>
  </si>
  <si>
    <t>1) FDA (Gary Gensinger (FDA))
2) EU Regulatory Agencies (Klaus Menges (EU Regulators) )</t>
  </si>
  <si>
    <t xml:space="preserve">Regulated Product Submission (RPS R2) Note: The development of RPS R2D2 will begin while the RPS R2 standard is at DSTU. Project ID #217. 
Common Product Model Note: Development work will determine the level of dependence on this project. Project ID #625.
</t>
  </si>
  <si>
    <t xml:space="preserve">ICH (ICH is made up of six parties representing the human pharmaceuticals industry and regulators from three regions. US: PhRMA and FDA; EU: EFPIA and European Commission (on behalf of the National Competent Authorities); Japan: JPMA and MHLW/PMDA)
Health Canada
</t>
  </si>
  <si>
    <t>2013 Sept Ballot Cycle Info: INFORMATIVE
Ballot results: Met basic vote requirements. 7 Negatives to reconcile
Document Name: HL7 Version 3 Implementation Guide: Regulated Product Submission, Release 2
NIB Submitted By: Edward Tripp</t>
  </si>
  <si>
    <t>DSTU active for HL7 Version 3 Standard: Regulated Product Submission R2, DSTU Release 2 thru Nov 09, 2014 (R1 was project ID #217)
This project stems from #217 (RPS R2D2) and #539 - Regulated Product Submission Release 3 (RPS R3)</t>
  </si>
  <si>
    <t>This project will deliver an IG for RLUS medication statement services. 
Initial draft profiles - Target: Jan 2012
Informational ballot - Target: May 2012
DSTU ballot - Target: Sep 2012
Project End Date (all objectives have been met) - Target: May 2013</t>
  </si>
  <si>
    <t xml:space="preserve">The Medication Statement Service profile project is needed to provide a working standards-based implementation of the hData Record Format. The hData Record Format is an abstract specification and a content profile is needed to provide a concrete application of the abstract standard. A Medication Statement service offers a common use case that is complex enough to stress the hData Record Format standard enough to verify its function in the real world.
Also, a Medication Statement Service can support other real-world activities, such as e.g. decision support, by providing a composable and orchestratable distributed resource. </t>
  </si>
  <si>
    <t>1) MITRE
2) Orion Health</t>
  </si>
  <si>
    <t>Informal 'committee-level ballot' - Target: September 2012
Membership ballot - Target: January 2013
Refine spec and re-ballot - Target: May 2013
Project End Date (all objectives have been met) - Target: September 2013</t>
  </si>
  <si>
    <t xml:space="preserve">1) MGH (HughesRiskApps)
2) Intermountain Health Care
3) Geisinger Health system
4) Rizzoli Orthopaedic Institute (pending) </t>
  </si>
  <si>
    <t xml:space="preserve">The second release will be backward compatible with first release.
Other Vendor: Family History specialized applications.
Pedigree Release one is under ballot in ISO T/215 WG2, but we may replace this ballot with release two developed during this project, which will address IOS ballot comments on release one.
</t>
  </si>
  <si>
    <t xml:space="preserve">GAS and PC WG will examine existing RMIM REPC_RM000130UV and DCM for heart rate.
CDA R3 IG for representation of vital signs / physiological data compatible with ISO11073 - Target: 2012 Sept WGM
Project End Date (all objectives have been met) - Target: 2013 Jan WGM
</t>
  </si>
  <si>
    <t>Oct 2012: E. Tripp: put CTR&amp;amp;R on hold (no current funding); PMO moved out Next Milestone Date to reflect dependancy on #372
2010Nov: added per RCRIM three-year plan (LL)</t>
  </si>
  <si>
    <t>May 2016 updated PSS:
Submit for STU Ballot - Target: 2016 Sept Ballot
Complete STU Reconciliation - Target: 2017 Jan WGM
Request STU Publication - Target: 2017 Mar 
STU Period - 12 months - Target: 2017 Mar - 2018 Mar
Submit for Normative Ballot - Target: 2018 Sept Ballot
Complete Normative Reconciliation - Target: 2019 Jan WGM
Submit Publication Request - Target: 2019 Feb
Receive ANSI Approval - Target: 2020 Feb
Project End Date - Target: 2020 Feb
Draft created for WG review - Target: Feb. 28, 2012
Initial ballot content submitted - Target: March 4, 2012
Final ballot content submitted - Target: March 25, 2012
Ballot opens - Target: April 2, 2012
Ballot closes - Target: May 7, 2012
Ballot comment review - Target: May 2012 WGM
Second ballot cycle, if needed - Target: Sept 2012 
Project End Date (all objectives have been met) - Target: Nov 2012</t>
  </si>
  <si>
    <t xml:space="preserve">May 2016 updated PSS:
The current HL7 CDA Vital Records Death Reporting DSTU was designed to provide a document standard that will support interoperable electronic data exchanges among electronic health record systems, United States (U.S.) vital records (VR) systems and potentially other public information systems for death events. Release 1 was limited to a subset of the content required for death reporting that may be transmitted from the health care organizations' electronic health record systems to their state/jurisdictional Vital Statistics Agency based on the U.S. Standard Certificate of Death. The Scope Statement for Release 1 of this standard noted 'In a later stage, the CDC/NCHS will also explore the potential to use the same standard to transmit vital records death reporting information from the state Vital Statistics Offices to the CDC/NCHS.' This project will address this reporting need. State and jurisdictional Vital Records representatives have expressed the need for both a messaging and document standard approach for VR death reporting to support individual state/jurisdictional implementation requirements.
The U.S. vital registration systems for birth and fetal death reporting have not kept pace with e-commerce or other industries in developing interoperable data systems to support quality and timely data capture and transmission. The current registration systems have supported the proliferation of silo solutions that have fostered redundancy in data entry and standards not recognized widely. This may result in slow transmission of birth certificate and fetal death data to the federal government which can significantly impact data timeliness and usefulness which is essential for driving key health and healthcare related policy decisions. It may also influence programmatic and policy decisions for state agencies. 
The Centers for Disease Control and Prevention/National Center for Health Statistics (CDC/NCHS) is providing support for the development of vital records standards to enable interoperable electronic data exchanges among electronic health record systems, United States (U.S.) vital records systems and potentially other public information systems for birth, death and fetal death events. 
We anticipate senders of vital registration data will want the option to use a CDA implementation. We also anticipate receivers of VR data will want the option to transform CDA documents to/from V2 messages conforming to the HL7 Version 2.5.1 Implementation Guide: Reporting Death Information from the EHR to Vital Records, R1 (DSTU). </t>
  </si>
  <si>
    <t>1) Tennessee Department of Health
2) Utah Department of Health
3) OZ Systems</t>
  </si>
  <si>
    <t>2017 Jan Ballot Cycle Info: STU              
Ballot results: Met basic vote requirements. 16 Negatives to reconcile
Document Name: HL7 CDA R2 Implementation Guide: Vital Records Death Reporting, Release 1 STU 2 - US Realm
Submitter: Lynn Laakso MPA
2012 May Ballot Cycle Info: DSTU
Ballot results: Met basic vote requirements. 4 Negatives to reconcile
Document Name: HL7 Implementation Guide for CDA&amp;#174; Release 2: Reporting Death Info from the EHR to Vital Records, Release 1 - US Realm
Ballot Code: CDAR2_IG_EHR2VRDRPT_R1_D1_2012MAY
NIB Submitted By: John Roberts</t>
  </si>
  <si>
    <t>Draft created for WG review - Target: June 4, 2012
Initial ballot content submitted - Target: July 1, 2012
Final ballot content submitted - Target: July 22, 2012
Ballot opens - Target: July 30, 2012
Ballot closes - Target: Sept 4, 2012
Ballot comment review - Target: Sept 2012 WGM
Second ballot cycle, if needed - Target: Jan 2013
Project End Date (all objectives have been met) - Target: Mar 2013</t>
  </si>
  <si>
    <t>The U.S. vital registration systems for birth and fetal death reporting have not kept pace with e-commerce or other industries in developing interoperable data systems to support quality and timely data capture and transmission. The current registration systems have supported the proliferation of silo solutions that have fostered redundancy in data entry and standards not recognized widely. This may result in slow transmission of birth certificate and fetal death data to the federal government which can significantly impact data timeliness and usefulness which is essential for driving key health and healthcare related policy decisions. It may also influence programmatic and policy decisions for state agencies. 
The Centers for Disease Control and Prevention/National Center for Health Statistics (CDC/NCHS) is providing support for the development of vital records standards to enable interoperable electronic data exchanges among electronic health record systems, United States (U.S.) vital records systems and potentially other public information systems for birth, death and fetal death events. 
We anticipate senders of vital registration data will want the option to use a CDA implementation. We also anticipate receivers of VR data will want the option to transform CDA documents to/from V2 messages conforming to HL7 Version 2.5.1 Implementation Guide: Reporting Birth and Fetal Death Information from the EHR to Vital Records, R1 (DSTU).</t>
  </si>
  <si>
    <t>2012 Sept Ballot Cycle Info: DSTU
Ballot results: Met basic vote requirements. 15 Negatives to reconcile
Document Name: HL7 Implementation Guide for CDA&amp;#174; Release 2: Reporting Birth and Fetal Death Info from the EHR to Vital Records, Release 1 - US Realm
Ballot Code: CDAR2_IG_BAFDRPT_R1_D1_2012SEP
NIB Submitted By: John Roberts</t>
  </si>
  <si>
    <t>Feb 2015: TSC approved DSTU Publication Request for 24 months for HL7 CDA IG: Birth and Fetal Death Reporting, R1 (US Realm) at TSC Tracker 5594 through February 13, 2017
Other Vendors: Vital Records System vendors and potentially other public information systems.</t>
  </si>
  <si>
    <t xml:space="preserve">In the anatomic pathology laboratory, the currently used methods for assigning unique identifiers (currently reflected in case numbers and barcodes) produce identifiers that have correct meaning only for the laboratory where originally generated. For example, a biopsy specimen is collected, reviewed, and signed out at Laboratory A and send to Laboratory B for a second opinion. The unique identifiers used on all parts of the case (the specimen, tissue blocks, glass slides) only have correct meaning for Laboratory A. If a glass slide for the case has its barcode read in Laboratory B, the reading of the barcode will either be unable to be read (the Laboratory B information system cannot interpret the identifier) or collides with a identifier currently in use at Laboratory B. This is problematic for the laboratory from both a potential patient safety issue (the misidentification of a specimen) and an operational aspect because specimens must be relabelled when moving between different locations. This problem is compounded with laboratory information systems and 3rd party barcoding and tracking solutions using proprietary identifier methodology, producing intra-departmental barcodes that only have meaning to the isolated system that initially created the identifier. 
A key concept in this project is that it is a 'unique identifier' not a 'unique barcode' or unique 'specimen label'. This unique identifier standard is for all methods of machine identification (such as a barcode or radio frequency identification) in the anatomic pathology laboratory. 
It is also not a standard that must be applied to the human readable identifier on the specimen or derivative. The human readable (a requirement by several accrediting bodies) may either be the unique identifier defined by this standard or unique to the laboratory or a combination of those. 
A universally unique identifier standard will ensure that the identifier generated in one laboratory will have meaning when read in another laboratory. Referencing the example above, a barcoded slide from Mr. Jones's biopsy labeled 'S-12-1234 2A' at Laboratory A can be read by an instrument at Laboratory B to yield 'Laboratory-A-ID S-12-1234 2A', with the 'Laboratory-A-ID' representing a unique identifier (like a site code) for Laboratory A. </t>
  </si>
  <si>
    <t>1) Cerner Corporation
2) Omnyx LLC
3) Dako</t>
  </si>
  <si>
    <t>Review DAM - Target: May 2012
Ballot - Target: Sept 2012 ballot Cycle
Reconciliation - Target: WGM Sept 2012
Publish document - Target: WGM Jan 2013</t>
  </si>
  <si>
    <t>2013 Jan Ballot Cycle Info: INFORMATIVE
Ballot results: Did not meet basic vote requirements.
Document Name: HL7 Version 3 Domain Analysis Model: Anatomic Pathology Specimen Identification, Release 1
Ballot Code: V3_DAM_ANATPATHSPECID_R1_I2_2013JAN
2012 Sept Ballot Cycle Info: INFORMATIVE
Ballot results: Did not meet basic vote requirements.
Document Name: HL7 Version 3 Domain Analysis Model: Anatomic Pathology Specimen Identification, Release 1
Ballot Code: V3_DAM_ANATPATHSPECID_R1_I1_2012SEP
NIB Submitted By: Jeffrey Karp</t>
  </si>
  <si>
    <t>Table / Template of categories / subcategories and skills related to HL7 standards/products - Target: September 2012 WGM
Areas of responsibility and framework relating skills to these areas - Target: January 2013 WGM
Skill Metrics Definition and Assessment - Target: May 2013 WGM
Definition of chores / certification program management - Target: September 2013 WGM
Launch the new certification program - Target: January 2014 WGM</t>
  </si>
  <si>
    <t>A. The current certification program does not take into account the skills and levels of responsibility for each HL7 related position in stakeholders. We want to align the certification process with modern certification programs (SFIA, PMP, etc.)
B. The current certification program does not take into account HL7 Affiliates and other organizations educational endeavours.  
C. The current certification program does not take into account the background and level of involvement in HL7 projects (implementation guides, tooling,etc)</t>
  </si>
  <si>
    <t>Dec 2012: MPeters: Education WG voted to move this to a 3 year plan item due to the lack of resources to work on it.
PMO also moved Next Milestone Date out 1 year.
July 2012: Per Education WG, move start date out to November 2012.
Other Stakeholders: HL7 Staff</t>
  </si>
  <si>
    <t>Review all code tables in every V2 standard - from 2.1 to 2.8. - Target: May 2012
Assign appropriate V3 terminology model component names or identifiers - Target: January 2013
Maintenance process of v2.x code tables and associated OIDs - Target: January 13, 2013
Engage WGs on appropriate table revisions - May 2012 - May 2013
Project End Date (all objectives have been met) - Target: January 2014
Subsequently to be included into v2.9 and beyond standard - Ongoing</t>
  </si>
  <si>
    <t>Oct 2015: Per F. Oemig, move target date out to Jan 2017 as CGIT is finalizing the 2nd phase.
Jan 2015: Change next milestone date to Jan 2016
April 2013: This project superceds Vocab's project #497 - Harmonize the V2 &amp;amp; V3 vocabulary</t>
  </si>
  <si>
    <t xml:space="preserve"> - Requirements Analysis (including analysis of MDHT, Trifolia Workbench, DECOR, and Templates Registry Business Process Requirements) - Target: September 2012 WGM
 - First draft - Target: November 2012
 - Demonstration of exchange by two CDA template implementations - Target: January 2013 WGM
 - DSTU ballot - Target: May 2013 Ballot
 - DSTU ballot approval - Target: September 2013 Ballot</t>
  </si>
  <si>
    <t xml:space="preserve">1) Lantana Trifolia Workbench
2) Open Health Tools MDHT
3) Nictiz Perinatology Project (NL)
4) ELGA Infrastructure Project (AT)
</t>
  </si>
  <si>
    <t>5.a Ballot Type - Create an ITS for version 3 templates.
7.a Stakeholder: Researchers, Academic Institutions, Specialty Associations producing guidelines
7.a Vendors: Any of the above involved in using/developing templates.</t>
  </si>
  <si>
    <t xml:space="preserve">Resource proposals have been submitted and endorsed for development by FHIR governance body - Target: July 15, 2012
Comment only ballot - Target: September 2012
Resource content ready for inclusion in initial FHIR DSTU ballot - Target: Nov. 4, 2012
Resources pass DSTU ballot- Target: Jan. 31, 2014
LMcKenzie: Content timelines are as follows:
Dec. 7, 2014 - any content intended for inclusion in the next DSTU must at least be present in draft form
Mar. 30, 2015 - any content intended for inclusion in the next DSTU must meet FHIR ballot quality guidelines
There is a possibility that the March 30th date will shift to some time in July (Sept. as opposed to May ballot), but we're doing our best to support work groups to meet the March 30th deadline.
</t>
  </si>
  <si>
    <t>FHIR is a major new initiative by HL7 intended to significantly speed and enhance interoperability between healthcare systems. The FHIR methodology is dependent on the existence of a number of discrete data structure definitions called 'resources'. These resources will be produced by a variety of work groups. This project will coordinate the balloting of the integrated whole of these artifacts.</t>
  </si>
  <si>
    <t xml:space="preserve">1) Health Intersections, Grahame Grieve
2) Furore, Ewout Kramer
3) Kaiser Permanente, Jamie Ferguson
</t>
  </si>
  <si>
    <t xml:space="preserve">This project will consume artifacts produced using the methodology refined by the 'Interoperability Resources for Healthcare (IR4H) Methodology Design' (Project Insight 809) project. It will consume resources and extensions defined as part of a variety of committee FHIR projects (names and Project Insight IDs TBD).
This project will operate within the FHIR Governance Framework once that has been established by the TSC.
</t>
  </si>
  <si>
    <t>Submit CMETs for Ballot - Target: September 2012 Ballot Cycle - COMPLETED
Sent ANSI ballot history or ANSI R3 CMETs - COMPLETED
Modify the NIB form to have fields for explicit CMET information - COMPLETED
Create a Database to store CMET information</t>
  </si>
  <si>
    <t xml:space="preserve">Submit for STU Ballot and Schematrons - Target: 2016 Sep Ballot
Complete STU Reconciliation - Target: 2016 Dec
STU Period - 24 months - Target: 2017 Jan - 2019 Jan
Updates as needed to accommodate QDM updates - Target: 2017 Jan - 2018 Dec
Submit for 2nd STU Ballot and Schematrons; Request STU Publication - Target: 2018 Sep Ballot
Complete STU Reconciliation; STU Period - 12 months - Target: 2018 Dec
STU Period - 24 months - Target: 2019 Jan - 2021 Jan
Submit Normative Ballot - Target: Sep 2020
Normative Reconciliation - Target: 2020 Sep WGM
Submit Publication Request - Target: 2020 Oct
Receive ANSI Approval - Target: 2020 Nov 
Project End Date (all objectives have been met) - Target: 2020 Nov
</t>
  </si>
  <si>
    <t>The changes to QRDA-III in the proposed DSTU update will help to address alignment issues between QRDA-III and QDM based HQMF
The objective of Query Health specifications, including the Query Health QRDA, is to promote interoperability between Query Network participants facilitating query requests and returning results. The specifications are based on proven existing implementations of query networks along with standards that are being adopted for population based queries and results. The query results will be returned in QRDA format, using Category II and/or Category III documents.</t>
  </si>
  <si>
    <t xml:space="preserve">1) Centers for Medicare &amp;amp; Medicaid Services
2) Mitre Corporation
3) The Joint Commission
</t>
  </si>
  <si>
    <t xml:space="preserve">2016 Sept Ballot Cycle Info: STU             
Ballot results: Met basic vote requirements. 15 Negatives to reconcile
Document Name: HL7 CDA&amp;#174; R2 Implementation Guide: Quality Reporting Document Architecture Category (QRDA III), Release 1 - US Realm 
2015 Oct Ballot Cycle Info: NORMATIVE           
Ballot results: Postponed
Document Name: HL7 Standard for CDA&amp;amp;reg; Release 2: Quality Reporting Document Architecture (QRDA III), Release 1 - US Realm
Alternative name requested: 
HL7 CDA&amp;#174; R2 Implementation Guide: Quality Reporting Document Architecture Category III (QRDA III), Release 1 - US Realm
Alternative name requested: 
HL7 CDA&amp;#174; R2 Implementation Guide: Quality Reporting Document Architecture Category III (QRDA III), Release 1 - US Realm
</t>
  </si>
  <si>
    <t>Draft PSS created for WG review - Target: May 14, 2012
Initial ballot content submitted - Target: July 1, 2012
Final ballot content submitted - Target: July 22, 2012
Ballot opens - Target: August 15, 2012
Ballot closes - Target: September 4, 2012
Ballot comment review - Target: September 2012 WGM
Second ballot cycle, if needed - Target: January 2013 
Project End Date (all objectives have been met) - Target: March 2013</t>
  </si>
  <si>
    <t xml:space="preserve">EHDI has evolved globally as a screening program where the testing occurs at the point of care. To date, the format by which these data are transmitted, to the degree they are, has been by way of unstructured text or proprietary formats. Those formats do not provide consistency and interoperability. There are numerous device manufacturers and numerous potential recipient systems. The lack of a standard results in variations in data content, quality and reusability. The process of that constraint is most appropriately done under the auspices of HL7 so that uses of the message other than PCD-01 would be simultaneously served.
Although this project focuses on the transmission of these data to the public health program that is not the only potential recipient. In fact, extensive work has been done to leverage the HL7 ORU^R01 message standard to target how patient care devices can functionally interoperate. This work has been done predominately under IHE as the family of functional profiles known as PCD (for Patient Care Devices). That effort establishes how actors in a process can use the HL7 message to enable different system actors to participate in such an exchange with fidelity. Specifically, the profile PCD-01 describes the functional profile that could apply to hearing screening data.  In order to allow hearing screening to benefit from that extensive body of existing work, we will endeavor to follow the implementation constraints they required. 
It is worth noting that by aligning this effort with the prior work underlying PCD-01 that it does not limit this standard implementation to only being used in that functional profile.  Uses of an ORU^R01 that are common outside of the PCD-01 framework will still be available. We expect that messages that are conformant to this standard will be conformant to IHE PCD-01 profile. </t>
  </si>
  <si>
    <t xml:space="preserve">1) OZ Systems (with customers in Australia, Mexico, India, England and the US)
2) CDC EHDI Program – John Eichwald </t>
  </si>
  <si>
    <t>2013 Jan Ballot Cycle Info: DSTU
Ballot results: Met basic vote requirements. 6 Negatives to reconcile
Document Name: HL7 Version 2.6 Implementation Guide: Early Hearing Detection and Intervention (EHDI) Messaging, Release 1
Ballot Code: V26_IG_EHDI_R1_D2_2013JAN
2012 Sept Ballot Cycle Info: DSTU
Ballot results: Did not meet basic vote requirements.
Document Name: HL7 Version 2.6 Implementation Guide: Early Hearing Detection and Intervention (EHDI) Messaging, Release 1
Ballot Code: V26_IG_EHDI_R1_D1_2012SEP
NIB Submitted By: Ken Pool MD</t>
  </si>
  <si>
    <t>Draft PSS created for WG reviewMay 14, 2012
Initial ballot content submitted - Target: July 1, 2012
Final ballot content submitted - Target: July 22, 2012
Ballot opens - Target: August 15, 2012
Ballot closes - Target: September 4, 2012
Ballot comment review - Target: September 2012 WGM
Second ballot cycle, if needed - Target: January 2013 
Project End Date (all objectives have been met) - Target: March 2013</t>
  </si>
  <si>
    <t xml:space="preserve">International efforts have precipitated both program and legislative initiatives to promote and/or mandate universal newborn screening for Critical Congenital Heart Disease using pulse oximetry devices. CCHD does not have a history of any formats for the exchange of pulse oximetry at the screening stage. Current initiatives at enabling the transmission of data anticipate the use of IHE PCD-01 profile. However, that profile does not sufficiently describe essential details as to how the relevant information should be encoded in an ORU R01 message. This project will re-use any existing pulse oximetry work that has been done. 
Although this project focuses on the transmission of these data to the public health program that is not the only potential recipient. In fact, extensive work has been done to leverage the HL7 ORU^R01 message standard to target how patient care devices can functionally interoperate. This work has been done predominately under IHE as the family of functional profiles known as PCD (for Patient Care Devices). That effort establishes how actors in a process can use the HL7 message to enable different system actors to participate in such an exchange with fidelity. Specifically, the profile PCD-01 describes the functional profile that could apply to pulse oximetry screening data.  In order to allow CCHD screening data to benefit from that extensive body of existing work, we will endeavor to follow the implementation constraints they required. 
It is worth noting that by aligning this effort with the prior work underlying PCD-01 that it does not limit this standard implementation to only being used in that functional profile.  Uses of an ORU^R01 that are common outside of the PCD-01 framework will still be available. We expect that messages that are conformant to this standard will be conformant to IHE PCD-01 profile. </t>
  </si>
  <si>
    <t>1) OZ Systems (with customers in Australia, Mexico, India, England and the US)
2) Audax Health 
3) Advanced Brain Monitoring (ABM)
4)InnerSea Technologies</t>
  </si>
  <si>
    <t>2013 Jan Ballot Cycle Info: DSTU
Ballot results: Met basic vote requirements. 14 Negatives to reconcile
Document Name: HL7 Version 2.6 Implementation Guide: Newborn Screening for Critical Congenital Heart Defects (CCHD), Release 1
Ballot Code: V26_IG_CCHD_R1_D2_2013JAN
2012 Sept Ballot Cycle Info: DSTU
Ballot results: Did not meet basic vote requirements.
Document Name: HL7 Version 2.6 Implementation Guide: Newborn Screening for Critical Congenital Heart Defects (CCHD), Release 1
Ballot Code: _IG_CCHD_R1_D1_2012SEP
NIB Submitted By: Ken Pool MD</t>
  </si>
  <si>
    <t>Develop model components, and RIM mapping Develop, e.g., DIM/RMIM - Target: Sept 2012 Ballot
Develop nutrition vocabulary concepts - Target: Sept 2012 Ballot
Conduct initial DSTU ballot of v3 nutrition order messages - Target: Sept 2012 Ballot
Second round DSTU ballot - Target: May 2013
First Normative Ballot - Target: Sept 2016
Project End Date (all objectives have been met) - Target: Jan 2017</t>
  </si>
  <si>
    <t>1) US National Institutes of Health – Clinical Center
2) The CBORD Group, Inc.</t>
  </si>
  <si>
    <t>2017 Jan Ballot Cycle Info: STU              
Ballot results: Met basic vote requirements. 0 Negatives to reconcile
Document Name: HL7 Version 3 Standard: Orders; Diet and Nutrition, Release 1
Submitter: Lynn Laakso MPA
2013 May Ballot Cycle Info: DSTU
Ballot results: Met basic vote requirements. 0 Negatives to reconcile
Document Name: HL7 Version 3 Standard: Orders; Diet and Nutrition, Release 1
NIB Submitted By: Lorraine Constable
NIB approved for Jan 2017 STU cycle
2013 Jan Ballot Cycle Info: DSTU
Ballot results: Met basic vote requirements. 3 Negatives to reconcile
Document Name: HL7 Version 3 Standard: Orders; Diet and Nutrition, Release 1
Ballot Code: V3_ORD_DIETNUT_R1_D1_2013JAN</t>
  </si>
  <si>
    <t xml:space="preserve">2017 Feb: TSC approved STU Publication Request for HL7 V3 Standard: Orders; Diet and Nutrition Orders, Release 1 at TSC Tracker 12703 was approved for 24 months through 
Sept 2013: TSC approved DSTU publication for 24 months for HL7 Version 3 Standard: Orders; Diet and Nutrition, Release 1 for 24 months through Jan 21, 2016  
May 2013 - Ballot reconciliation complete
Sept 2012: OO WG updated target dates
Other Vendors: Food &amp;amp; Nutrition Management Systems Vendors
</t>
  </si>
  <si>
    <t>HL7 Privacy and Security Information PIM Informative Ballot - Target: 2015 May/Sept Ballot
HL7 Privacy and Security Behavioral PIM Informative Ballot - Target: 2016 Jan/May Ballot
HL7 Privacy and Security Information PIM Normative Ballot - Target: 2016 Sep Ballot
HL7 Privacy and Security Behavioral PIM Normative Ballot - Target: 2017 Jan Ballot
HL7 Privacy and Security Architecture Framework Informative Ballot - Target: 2017 Sept Ballot
HL7 Privacy and Security Architecture Framework Normative Ballot - Target: 2018 Jan Ballot
Repeat Normative Ballot for any Normative 2 Releases - Target: 2018 May WGM
Reconcile all negatives and republish - Target: 2018 Sept WGM
Approval for Submission to ANSI - Target: 2019 Jan WGM
Project End Date (all objectives have been met) - Target: 2019 May WGM</t>
  </si>
  <si>
    <t xml:space="preserve">Harmonization of multiple overlapping HL7 and other SDO security standards, some of which support privacy standards, into an overarching architecture is needed to support consistent interpretation and implementation of these standards. 
HL7 PSAF conformance is tested by conformance to the any of the unified standards, e.g., HL7 Data Segmentation for Privacy CDA IG DSTU. </t>
  </si>
  <si>
    <t>1) Veterans Health Administration
2) Substance Abuse Mental Health Administration</t>
  </si>
  <si>
    <t>PSAF is an update to the current Security SOA project due to need to add the normative ballot track, the Security WG decided to revise:
  - The inputs to account for specifications and projects that have been undertaken since the original PSS was approved such as FHIR and PFL
  - The deliverables and the deliverable dates 
As discussed in the original PSS, this project will be updating the Composite Security and Privacy DAM to incorporate new classes, attributes, relationships, use cases, and behavioral models</t>
  </si>
  <si>
    <t xml:space="preserve">PFL PSS 
HL7 Provenance Service
FHIR DSTU2
</t>
  </si>
  <si>
    <t>ArB's Hl7 Business Architecture Model project
Risk Assessment and Governance for HL7 Architecture Program (901)</t>
  </si>
  <si>
    <t>March 2016: Added MK McDaniel as Project Facilitator; Next Milestone Date to be Jan 2017
Oct 2012: TSC agreed to change the name from &amp;quot;HL7 Architecture Program&amp;quot; to &amp;quot;HL7 Product Line Architecture&amp;quot;</t>
  </si>
  <si>
    <t>Brainstorm criteria - Target: Oct 2012
Draft final version of criteria - Target: Dec 2012
Pilot use of criteria - Target: Jan 2013 ballot
Final version of criteria - Target: Mar 2013</t>
  </si>
  <si>
    <t>The Sept 2012 HL7 ballot cycle contained an unprecedented number of CDA Implementation Guides (8), including an unprecedented number of committees developing those guides. A review of the guides shows inconsistencies. The absence of a 'source of truth' or set of publishing criteria for CDA Implementation Guides leaves committees with an unclear direction, even if recognizing and agreeing that the inconsistencies are not ideal. 
Note that SDWG plans to oppose those CDA IG PSS's that do not identify these criteria and do not assert their intent to adhere to them.</t>
  </si>
  <si>
    <t>Define project scope - Target: Aug 23 - Sept 21, 2012
Analysis, design and draft specifications 
(regular meetings) - Target: Sept 21 - Nov 25, 2012
Submit notice of intent to ballot (NIB) - Target: Oct 28, 2012
Submit for DSTU ballot - Target: Nov 25, 2012
Ballot period - Target: Dec 3, 2012 - Jan 7, 2013
Ballot reconciliation - Target: Jan - Feb 2013
Submit to TSC for DSTU approval and publication - Target: March 2013
Subsequent ballots to be performed as needed - Target: May Ballot 2013</t>
  </si>
  <si>
    <t xml:space="preserve">Electronic health records (EHRs) often contain data that cannot be shared among providers or contributed to research, quality or public health reporting. Current exchange specifications do not include the disease-specific templates required for continuity of care for cancer patients. 
This project proposes augmenting access to and reuse of the information already available in some electronic form through development of cancer-specific data standards. </t>
  </si>
  <si>
    <t>1) HughesRiskApps
2) Prosocial</t>
  </si>
  <si>
    <t>2016 Jan Ballot Cycle Info: DSTU
Ballot results: Met basic vote requirements. 4 Negatives to reconcile
Document Name: HL7 CDA&amp;#174; R2 Implementation Guide: Clinical Oncology Treatment Plan and Summary, Release 1 - US Realm 
2014 Sept Ballot Cycle Info: DSTU             
Ballot results: Met basic vote requirements. 1 Negative to reconcile
Document Name: HL7 Implementation Guide for CDA&amp;amp;reg; Release 2: Clinical Oncology Patient Transfer Summary, Release 1 - US Realm (HL7 Implementation Guide for CDA&amp;#174; Release 2: Clinical Oncology Treatment Plan and Summary, Release 1 - US Realm)
Submitted By: Brett Marquard
2013 May Ballot Cycle Info: DSTU
Ballot results: Met basic vote requirements. 7 Negatives to reconcile
Document Name: HL7 Implementation Guide for CDA&amp;#174; Release 2: Clinical Oncology Patient Transfer Summary, Release 1 - US Realm
NIB Submitted By: Robert Dolin MD
2013 Jan Ballot Cycle Info: DSTU
Ballot results: Postponed
Document Name: HL7 Implementation Guide for CDA&amp;#174; Release 2: Clinical Oncology Patient Transfer Summary, Release 1
Ballot Code: CDAR2_IG_CLONCDATA_R1_D1_2013JAN</t>
  </si>
  <si>
    <t>2016 Aug: WG submitted DSTU Publication Request for HL7 CDA&amp;#174; R2 Implementation Guide: Clinical Oncology Treatment Plan and Summary, Release 1 - US Realm Draft Standard for Trial Use (DSTU) 3 at TSC Tracker 10526
June 2015: TSC approved to publish: HL7 Implementation Guide for CDA, Release 2: Clinical Oncology Treatment Plan and Summary, Release 2 for the Structured Documents WG of SSD-SD at Project Insight 921 and TSC Tracker 8268 was approved to publish an unballoted DSTU update through Oct 13, 2018. 
This work further builds on the HL7 Implementation Guide for CDA&amp;#174; Release 2: Clinical Oncology Treatment Plan and Summary, Release 1, Draft Standard for Trial Use (November 2013). The scope of this April 2015 DSTU 2.1 update is solely to incorporate errata report #600, which was approved by Structured Documents Work Group on April 16, 2015.
Dec 2014: TSC approved DSTU publication request for 24 months for HL7 Implementation Guide for CDA, Release 2: Clinical Oncology Treatment Plan and Summary, Release 2, DSTU 2 at TSC Tracker 3789 through December 17, 2016
Oct 2013: TSC approved publication request for HL7 Implementation Guide for CDA, Release 2: Clinical Oncology Treatment Plan and Summary, DSTU Release 1 (ballot name: HL7 Implementation Guide for CDA Release 2: Clinical Oncology Patient Transfer Summary, Release 1 - US Realm) as DSTU for 24 months thru 11/7/2015.</t>
  </si>
  <si>
    <t>Use cases / user stories (subset of Patient Care use cases) - Target: January 2013
Business Process Model (subset and extensions to Patient Care models)
Functional requirements and mapping to EHRS-FM - Target: January 2013
Conceptual Model (from Patient Care) - Target: January 2013
Information Models (high level) (from Patient Care) - Target: January 2013
Implementation models: FHIR based - Target: April 2013
SNOMED-CT vocabulary binding - Target: May 2013
ICD/ICPC vocabulary binding - Target: TBD - currently not planned
OMG/HSSP DTSU - Target: September 2013</t>
  </si>
  <si>
    <t>This Care Coordination Service effort is above all a health care socio-technical standard for enabling live collaboration among care team participants.
There is no standard to support live social collaboration where all participants are updated with changes when they happen. Current standards support exchanging entire documents or specific messages types. Current standards also require polling for synchronizing changes. This standard will support establishing and managing a shared context between care team members as they collaborate on patient care. The standard will support real time contribution by individuals to a shared clinical context.
The standard will specifically address the use cases documented as part of the HL7 PC WG's Care Plan Initiative project.
The web 2.0 social platforms have achieved this for some years by now; but there is currently no standard for health care which is backed by semantically interoperable models and messages.</t>
  </si>
  <si>
    <t>Thrasys, Inc, 
Careflow Solutions</t>
  </si>
  <si>
    <t xml:space="preserve">2014 May Ballot Cycle Info: DSTU             
Ballot results: Met basic vote requirements. 14 Negatives to reconcile
Document Name: HL7 Version 3 Standard: Service Oriented Architecture Care Coordination Service, Release 1
Ballot Code: V3_SOA_CCS_R1_D1_2014MAY             
Submitted By: Stephen Chu
2014 Jan Ballot Cycle Info: DSTU
Ballot results: Postponed
Document Name: HL7 Version 3 Standard: Service Oriented Architecture Care Coordination Service, Release 1
2013 May Ballot Cycle Info: COMMENT
Ballot results: Did not meet basic vote requirements.
Document Name: HL7 Version 3 Standard: Service Oriented Architecture Care Coordination Service, Release 1
NIB Submitted By: Stephen Chu MD
</t>
  </si>
  <si>
    <t>Develop charter and use case following S&amp;amp;I Framework practices - Target: August 2012
Develop LOI IG document - Target: September 2012
Have review of document and approval of document for DSTU - Target: October 2012
Ballot Document - Target: November 2012
Reconcile ballot comments - Target: January 2013
Ballot Document Round 2 - June 2013
Ballot Reconcilliation Round 2 - Nov 2013
Publish Round 2 - Dec 2013
Start Testing Period - Jan 2014 - Dec 2014
Normative Document - Early 2015</t>
  </si>
  <si>
    <t>1) ONC Standards and Interoperability Framework Initiative will solicit and maintain a list of pilot participants on their web site. There will likely be more than two implementers.
2) See above</t>
  </si>
  <si>
    <t>Submit for HL7 vMR DAM Release 2, Informative Ballot 1 - Target: 2013 Jan Ballot
Consider and reconcile comments from Informative Ballot 1 - Target: 2013 Jan WGM
Submit for HL7 vMR DAM Release 2, Informative Ballot 2 - Target: 2013 May Ballot
Consider and reconcile comments from Informative Ballot 2 - Target: 2013 May WGM
HL7 publishes HL7 vMR DAM Release 2 as Informative Specification - Target: 2013 Sept WGM
Close Project (project end date) - Target: 2013 Sept WGM</t>
  </si>
  <si>
    <t>The project is needed because several organizations have implemented CDS systems based on Release 1 of the HL7 vMR DAM, and these CDS implementers have found areas where enhancements to the vMR would be highly desirable. 
Specifically, Release 2 of the vMR Domain Analysis Model (DAM) is needed because several organizations have implemented CDS systems based on Release 1 of the HL7 vMR DAM, and these CDS implementers have found areas where enhancements to the vMR would be highly desirable.</t>
  </si>
  <si>
    <t>1) OpenCDS
2) University of Utah Health Care</t>
  </si>
  <si>
    <t>2013 May Ballot Cycle Info: INFORMATIVE
Ballot results: Met basic vote requirements. 5 Negatives to reconcile
Document Name: HL7 Version 3 Domain Analysis Model: Virtual Medical Record for Clinical Decision Support (vMR-CDS), Release 2
NIB Submitted By: Kensaku Kawamoto MD PhD
2013 Jan Ballot Cycle Info: DSTU
Ballot results: Postponed
Document Name: HL7 Implementation Guide: XML Implementation for Virtual Medical Record, Release 1
Ballot Code: HL7IG_XML4VMR_R1_D1_2013JAN
2013 Jan Ballot Cycle Info: INFORMATIVE
Ballot results: Postponed
Document Name: HL7 Version 3 Domain Analysis Model: Virtual Medical Record for Clinical Decision Support (vMR-CDS), Release 2
Ballot Code: V3DAM_CDS_VMR_R2_I1_2013JAN</t>
  </si>
  <si>
    <t>Identify types of facilitator training required - Target: January 31, 2014
Identify options for training - webinar, face to face, podcast for each type of facilitator (may be more than one) - Target: January 31, 2014
Confirm availability of resources and funding with HL7 International - Target: January 31, 2014
Develop training material for each type of facilitator training - Target: March 31, 2014
Create webinar, podcast, etc for each type of training - Target: April 30, 2014
Deliver training - Target: May 30, 2014
Update training based on comments from initial delivery - Target: June 30, 2014
Project End Date (all objectives have been met) - Target: June 30, 2014</t>
  </si>
  <si>
    <t>Bandwidth of participants from each of the Work Groups
Funding to create webinars, etc from HL7 International</t>
  </si>
  <si>
    <t>FHIR is a major new initiative by HL7 intended to significantly speed and enhance interoperability between healthcare systems. The FHIR methodology is dependent on the existence of a number of discrete data structure definitions called 'resources'. This project will create the set of essential resource definitions related to the domain of Orders and Observations.</t>
  </si>
  <si>
    <t>Is part of FHIR ballot
for comment ballot Jan 2015
DSTU R2 - May 2015</t>
  </si>
  <si>
    <t>Submit for DSTU Ballot - Target: 2013 May Ballot
Complete DSTU Reconciliation - Target: Nov 2013
Request DSTU Publication - Target: Dec 2013
DSTU Period - 6 months - Target: Jan 2014-Jul 2014
Submit for Normative Ballot (**eDOS team will update PSS and remaining dates at this time.)TBD (anticipate Early 2015)
Complete Normative Reconciliation TBD
Submit Publication Request TBD
Receive ANSI Approval TBD
Project End Date (all objectives have been met) TBD</t>
  </si>
  <si>
    <t>1) Mayo Clinic, contact: Hai X. Nguyen 
2) Pending confirmation</t>
  </si>
  <si>
    <t xml:space="preserve"> - American Clinical Laboratory Association (ACLA) participants are contributors to the content.
 - California Health Care Foundation (CHCF) is supporting the project.
 - Office of National Coordinator (ONC) Standards &amp;amp; Interoperability Framework is sponsoring (sub) Work Group under the Laboratory Order Interface (LOI) Initiative.</t>
  </si>
  <si>
    <t xml:space="preserve">Define and seek approval of project scope - Target: Jan 27, 2013
Analysis, design and draft specifications (regular meetings) - Target: Jan - Mar 2013
Implementation Guide DSTU in time for May Ballot - Target: April 5, 2013
Consider comments from ballot - Target: May 2013
Submit to TSC for approval and publication - Target: July 2013
Project End Date - Target: Sept 22, 2013
</t>
  </si>
  <si>
    <t>In the context of remotely monitoring patients, there is a need to facilitate the exchange of questionnaires between practitioners and patients. Electronic interchange of patients' vital signs to the monitoring service or medical practitioner is but the first step in enabling effective dialogue and health practice. Of equal importance is the electronic interchange of meaningful questions and answers between the practitioner and the patient. The Continua Health Alliance is recognizing this need and has identified the following main areas for the meaningful exchange of the questions and answers.
This project is focused on the structured Form Definition Document representation. Our approach here would be to represent the Questionnaires in a structured document by reusing and/or enhancing existing CDA templates where possible creating new CDA templates where necessary. 
The team also looked at the IHE RFD profile which uses XForm or XHTML for rendering/layout of forms; however it doesn't provide any nomenclature (i.e. Entry) in order to structure questionnaires. In addition the layout or rendering aspects of a questionnaire are out of scope for Continua Health Alliance requirements and this PSS. IHE RFD profile also specifies the exchange protocols for transporting and retrieving Forms; however this is out of scope of this work and not of interest to Continua Health Alliance as Continua Health Alliance has already the exchange mechanisms in place for the Continua WAN-IF which were co-developed with IHE.</t>
  </si>
  <si>
    <t>1) Implementers of the Continua Health Alliance guidelines.
2) Two specific implementers</t>
  </si>
  <si>
    <t>Define and seek approval of project scope - Target: Jan 27
Analysis, design and draft specifications (regular meetings) - Target: Jan - Mar 2013
Implementation Guide DSTU in time for May Ballot - Target: April 5, 2013
Consider comments from ballot - Target: May 2013
Submit to TSC for approval and publication - Target: July 2013
Project End Date - Target: Sept 22, 2013</t>
  </si>
  <si>
    <t>In the context of remotely monitoring patients, there is a need to facilitate the exchange of questionnaires between practitioners and patients. Electronic interchange of patients' vital signs to the monitoring service or medical practitioner is but the first step in enabling effective dialogue and health practice. Of equal importance is the electronic interchange of meaningful questions and answers between the practitioner and the patient. The Continua Health Alliance is recognizing this need and has identified the following main areas for the meaningful exchange of the questions and answers:
1. Structured document to represent the questionnaire and the questionnaire response.
2. Protocols for the exchange of the question and answers document between the practitioner and the patient.
This project is focused on the structured questionnaire response document identified in bullet '1'. Our approach here would be to represent the questionnaire response in a structured document by reusing and/or enhancing existing CDA templates where possible creating new CDA templates where necessary.</t>
  </si>
  <si>
    <t>Submit DAM to ballot - Target: November 2011
Resolve DAM comments - Target: January 2012
Publish DAM - Target: February 2012
Project End Date (all objectives have been met) - Target: February 2012</t>
  </si>
  <si>
    <t>This project is based on work by the American College of Surgeons Committee on Trauma in concert with the National EMS Information System Technical Assistance Center. These groups, at least, will have input into this process.
We also plan to solicit input from the following project workgroups, working on related topics:
  - Emergency Care
  - Clinical Interoperability Council EMS project
  - Patient Care</t>
  </si>
  <si>
    <t>2013 May Ballot Cycle Info: INFORMATIVE
Ballot results: Met basic vote requirements. 7 Negatives to reconcile
Document Name: HL7 Version 3 Domain Analysis Model: Exchange of Trauma Data, Release 1
NIB Submitted By: Anita Walden</t>
  </si>
  <si>
    <t>July 2014: Received ANSI Acknowledgement for the Registration of a Technical Report effective as of: 8/24/2014 for HL7 V3DAM TRAUMA, R1. PMO changed status to 'Ready for NE Publication'. No further work needed by project team.
June 2014: TSC approved Informative Publication Request for HL7 Version 3 Domain Analysis Model: Trauma Registry Data Submission, Release 1 for CIC of DESD at TSC Tracker 3295.
Feb 2013: A Walden: Planning on balloting in May, 2013 cycle.</t>
  </si>
  <si>
    <t>Resource proposals have been submitted and endorsed for development by FHIR governance body - Target: July, 2014
First DSTU ballot of FHIR resources - Target: Sept 2014
Resources pass DSTU ballot - Target: Jan 2015
This project will not ballot directly. Instead, content will be combined with resources from other committees and jointly balloted as part of the FHIR DSTU ballot (managed as a distinct TSC project).</t>
  </si>
  <si>
    <t>FHIR is a major new initiative by HL7 intended to significantly speed and enhance interoperability between healthcare systems. The FHIR methodology is dependent on the existence of a number of discrete data structure definitions called 'resources'. This project will create the set of essential resource definitions related to the domain of Financial Administration.</t>
  </si>
  <si>
    <t xml:space="preserve">Project Scope Statement approved by TSC - Target: 2013 June
Kick off- Target: 2013 June-July
Press release issued to recruit stakeholders- Target: 2013 July-August
Literature review/environmental scan process.- Target: 2013 June-Dec
Literature review/environmental scan deliverable - Target: 2014 Jan WGM
Translate literature review/environmental scan findings into EHR-S FM functions/revisions of existing functions- Target: 2013 Oct - 2014 May
Normative balloting, reconciliation, publication, and SDO governing authorities (e.g., ANSI); coordination managed by the CIC/EHR and CQI Work Groups- Target: 2014 Sept - 2015 Jan
</t>
  </si>
  <si>
    <t xml:space="preserve">Usability has been cited as an increasingly important factor in the success of EHR (meaningful) use and adoption. Clinicians have frequently pointed to the lack of usability as a hindrance to their use and adoption of EHR systems. In the scientific literature, poor user interface and human factors issues have been cited as reasons for unintended consequences of EHR systems. In the US, usability may be a focus of Meaningful Use Stage 3, with discussions starting in October, 2013. While there is a wealth of information on usability (i.e., the aforementioned scientific literature and technical publications), none of them go so far as to translate them into specific guidelines for system behavior, as can be done through conformance criteria in the EHR-S FM. Specifying system functions (of which conformance criteria is in the end the normative standard) for usability will be important in helping EHR systems provide that kind of functionality for clinician users. Assembling a good mix of clinicians, vendors, academicians specializing in usability and human factors engineering, health information managers, implementers and informaticians, as well as standards development experts, will ensure the success of this effort.
This project is proposed as universal. The reference to the Meaningful Use initiative above is simply provided as an example of one realm's potential and immediate use of usability functional requirements. We are not implying that Meaningful Use constitutes the entire reason for developing these requirements.
</t>
  </si>
  <si>
    <t>Aug 2014: P VanDyke: Push NMD out to May 2015. Initial step of Usability Literature review is taking longer than anticipated. 
May 2013: Changed from Normative to Informative
4. Project Intent: The development of usability functions for the EHR-S FM will cause a revision of the FM. However, such revisions will be incorporated into the normal calendar for updating the FM (e.g., into EHR-S FM Release 2.1).
6.a Stakeholders: Academicians specializing in usability and human factors engineering.</t>
  </si>
  <si>
    <t>Project Scope Statement approved by TSC - Target: 2015 March
Assess Usability of Existing Templates and Develop Sample Files - Target: 2015 April
Develop and QA Templates/Profile - Target: 2015 April
Update CDA Implementation Guide - Target: 2015 April
Develop Schematron Lite/ Test Sample Files against Schematron - Target: 2015 April
Submit for PHER and TSC Project Approval for DOT release - Target: 2015 May</t>
  </si>
  <si>
    <t>1) National Center for Health Statistics
2) Research Institute of the Palo Alto Medical Foundation
3) Group Health Cooperative of Puget Sound</t>
  </si>
  <si>
    <t xml:space="preserve">Risk: Additional template needs could increase the level of effort and cost.
Impact: Inability to represent the full content needed in the IG for the NAMCS and the ambulatory medical care portion of the National Hospital Care Survey (NHCS).
Probability: Medium
Severity: Medium
Mitigation Plan: Re-evaluate the content that may be captured in existing templates and assess the need for additional templates to capture the full breadth of content for the surveys. 
Risk: Long term commitment for funding support to enable moving from DSTU to Normative.
Impact: Inability to publish as a normative standard.
Probability: Low
Severity: Medium
Mitigation Plan: Review timeline for standards development with organization providing funding to seek long term commitment and funding to ultimately publish as a normative standard. 
Risk: Delays and challenges in meeting vocabulary requirements specific to the NCHS survey.
Impact: Difficulty in identifying value sets using national vocabulary standards that are consistent with the data requirements on the NCHS surveys. 
Probability: Medium
Severity: Low
Mitigation Plan: Collaborate with NCHS, vocabulary facilitator and other interested stakeholders to seek to identify vocabulary that will meet the needs of NCHS surveys and national vocabulary standards. </t>
  </si>
  <si>
    <t>2014 May Ballot Cycle Info: DSTU             
Ballot results: Met basic vote requirements. 6 Negatives to reconcile
Document Name: HL7 Implementation Guide for CDA; Release 2: National Ambulatory Medical Care Survey (NAMCS), Release 1 - US Realm
Ballot Code: CDAR2_IG_NAMCS_R1_D2_2014MAY           
Submitted By: John Roberts
2014 Jan Ballot Cycle Info: DSTU
Ballot results: Met basic vote requirements. 18 Negatives to reconcile
Document Name: HL7 Implementation Guide for CDA&amp;#174; Release 2: National Ambulatory Medical Care Survey (NAMCS), Release 1 - US Realm</t>
  </si>
  <si>
    <t>Map allergy and intolerance domain models to the RIM - Target: July 2013
Submit for DSTU ballot - Target: 2013 Sept Ballot
Complete DSTU Reconciliation - Target: 2013 Sept WGM
Request DSTU Publication - Target: 2013 December
DSTU Period - 12 months - Target: 2014 Jan - 2015 Jan
Normative Ballot - Target: 2015 May Ballot
Complete Normative Ballot Reconciliation - Target: 2015 May WGM
Publish Normative Standard - Target: 2015 September
Receive ANSI Approval - Target: 2016 January
Project End Date - all objectives met - Target: 2016 January</t>
  </si>
  <si>
    <t>1) Netherlands - NICTIZ
2) National Institutes of Health Clinical Center</t>
  </si>
  <si>
    <t xml:space="preserve">OO - Diet Orders (Projects 902 and 974)
DSS - vMR for Clinical Decision Support (Project 184)
</t>
  </si>
  <si>
    <t>2013 Sept Ballot Cycle Info: DSTU
Ballot results: Did not meet basic vote requirements.
Document Name: HL7 Version 3 Standard: Clinical Models for Allergies and Intolerances, Release 1
NIB Submitted By: Stephen Chu MD</t>
  </si>
  <si>
    <t>Aug 2014: TSC approved DSTU Publication Request for HL7 Version 3 Standard: Clinical Models for Allergies and Intolerances, Release 1 at TSC Tracker 3461 for 24 months through 2017-03-11.
Other SDO/Profilers: NDFRT/RxNORM</t>
  </si>
  <si>
    <t>DSTU-1 ballot
This project will update/develop:
  - Prose implementation guide
  - Transformation script for rendering
In addition, the project may provide validation rule sets and database tools for CDC, these, however, will not be part of the ballot.Sept 2013 ballot
DSTU-1 published - Target: Jan 2014 WGM
DSTU-2 ballot - Target: Jan 2014 ballot
DSTU-2 published - Target: May 2014 WGM
DSTU-N ballot - Target: TBD
DSTU-N published - Target: TBD
Normative Release 2 ballot - Target: ~Jan 2015 ballot
Normative Release 2 published - Target: ~May 2015 WGM</t>
  </si>
  <si>
    <t>The CDC's National Healthcare Safety Network (NHSN) is being used by the Centers for Medicare and Medicaid Services and 30 states plus the District of Columbia as the technical infrastructure by which they obtain healthcare-associated infection and quality measure data. Currently, more than 12,000 facilities are reporting data into NHSN. This project revises existing reports and adds new ones to collect data that are relevant to CDC's surveillance plan.</t>
  </si>
  <si>
    <t>1) NHSN
2) Hospira</t>
  </si>
  <si>
    <t>2015 May Ballot Cycle Info: NORMATIVE           
Ballot results: Met basic vote requirements. 1 Negative to reconcile
Document Name: HL7 Implementation Guide for CDA Release 2 - Level 3: Healthcare Associated Infection Reports Release 2 - US Realm
2014 May Ballot Cycle Info: DSTU             
Ballot results: Met basic vote requirements. 1 Negatives to reconcile
Document Name: HL7 Implementation Guide for CDA Release 2 - Level 3: Healthcare Associated Infection Reports, Release 2 (US Realm)
Ballot Code: CDAR2L3_IG_HAIRPTR2_DSTUR2_D1_2014MAY
Submitted By: Austin Kreisler
2013 Sept Ballot Cycle Info: DSTU
Ballot results: Met basic vote requirements. 1 Negative to reconcile
Document Name: HL7 Implementation Guide for CDA Release 2 - Level 3: Healthcare Associated Infection Reports, Release 2 - US Realm
NIB Submitted By: Brett Marquard</t>
  </si>
  <si>
    <t>HL7 CDA&amp;#174; R2 Implementation Guide: Healthcare Associated Infection Reports, Release 3, DSTU Release 1 - US Realm
and HL7 CDA&amp;#174; R2 Implementation Guide: Healthcare Associated Infection Reports, Release 3, DSTU Release 1.1 - US Realm in DSTU through 2018/02/10.
Nov 2015: Received ANSI approval for HL7 Implementation Guide for CDA Release 2 - Level 3: Healthcare Associated Infection Reports, Release 2 - US Realm (revision of ANSI/HL7 CDAR2IG HAIRPT, R1-2013). 
Feb 2015: TSC approved the Notification of DSTU going to Normative
Dec 2014: TSC approved the DSTU publication request for HL7 IG for CDA R2 - Level 3: Healthcare Associated Infection Reports Release 2, DSTU Release 2.1 - US Realm for 24 months through Jul 12, 2016
June 2014: TSC approved publication of DSTU for HL7 Implementation Guide for CDA Release 2 - Level 3: Healthcare Associated Infection Reports Release 2, DSTU Release 2 - US Realm through Jul 12, 2016
Feb 2014: TSC approved publication of DSTU update for HL7 Implementation Guide for CDA Release 2 - Level 3: Healthcare Associated Infection Reports, Release 2 , DSTU Release 1.1 (US Realm) through Jan 08, 2016
Jan 2014: TSC approved the DSTU Publication Request for HL7 Implementation Guide for CDA&amp;#174; Release 2 - Level 3: Healthcare Associated Infection Reports, Release 2; DSTU Release 1-US Realm (1st DSTU Ballot) at TSC Tracker 2829 requests publication for 24 months.</t>
  </si>
  <si>
    <t>Define and seek approval of project scope - Target: May 2013
Analysis, design and draft specifications (regular meetings) - Target: May 2013
Submit Project Scope Statement - Target: May 19, 2013
Submit notice of intent to ballot - Target: July 7, 2013
Submit Draft content - Target: July 14, 2013
Submit for DTSU ballot - Target: August 4, 2013
Submit Examples - Target: August 19, 2013
Ballot period - Target: August 12 - September 16, 2013
Present Ballot at HL7 - Target: September 22-27, 2013
Reconcile Ballot comments - Target: September 30 - December 31, 2013</t>
  </si>
  <si>
    <t>1) Centers for Medicare &amp;amp; Medicaid Services (CMS)
2) Medical Electronic Attachment(MEA) / National Electronic Attachment (NEA)</t>
  </si>
  <si>
    <t xml:space="preserve">1) Coordination with and review by structured documents and security workgroup
2) Availability of resource to create IG for digital signature
</t>
  </si>
  <si>
    <t xml:space="preserve">CMS esMD Community
CMS
S&amp;amp;I Framework - Longitudinal Coordination of Care
</t>
  </si>
  <si>
    <t>2013 Sept Ballot Cycle Info: DSTU
Ballot results: Met basic vote requirements. 11 Negatives to reconcile
Document Name: HL7 Implentation Guide for CDA&amp;#174; Release 2: Digital Signatures and Delegation of Rights, Release 1 - US Realm
NIB Submitted By: Brett Marquard</t>
  </si>
  <si>
    <t xml:space="preserve">DSTU Ballot - Target: Fall 2013
Publish - Target: Q1 2014
</t>
  </si>
  <si>
    <t xml:space="preserve">University Health Network (Canada)   
iNTERFACEWARE </t>
  </si>
  <si>
    <t>2014 Sept Ballot Cycle Info: DSTU             
Ballot results: Met basic vote requirements. 2 Negatives to reconcile
Document Name: HL7 Cross-paradigm Specification: Transmission of HL7 Artifacts Using HTTP 1.1, Release 1
Submitted By: Paul Knapp
2013 Sept Ballot Cycle Info: DSTU
Ballot results: Withdrawn
Document Name: HL7 Version 2 Specification: Transmission of HL7 Artifacts Using HTTP 1.1, Release 1
NIB Submitted By: Don Lloyd PhD</t>
  </si>
  <si>
    <t>Schedule review of DAM use cases with multiple groups - PC &amp;amp; Pharmacy - Target: 2013 June
Develop model components and RIM mapping, e.g., DIM/RMIM - Target: 2013 June
Submit Initial Harmonization proposal - concepts - Target: 2013 June 23
Submit for DSTU Ballot - Target: 2014 Jan Ballot
Complete DSTU Reconciliation - Target: 2014 Sept WGM
Request DSTU Publication - Target: 2014 Oct
DSTU Period = 12 months - Target: 2015 Jan - 2016 Jan
Submit for Normative Ballot - Target: 2016 May Ballot
Complete Normative Reconciliation - Target: 2016 May WGM
Submit Publication Request - Target: 2016 July
Receive ANSI Approval - Target: 2016 Sept
Project End Date (all objectives have been met) - Target: 2016 Sept</t>
  </si>
  <si>
    <t>There is a need to document and exchange information about a patient's food and medications preferences. Without this capability, preferences are often erroneously recorded as allergies or intolerances to specific products in order to avoid them. Therefore, the ability to exchange preference information along with other clinical data is particularly important to transmit when sending nutrition and medication order as well as whenever a transfer of care occurs.</t>
  </si>
  <si>
    <t>1) National Institutes of Health Clinical Center
2) The CBORD Group, Inc.</t>
  </si>
  <si>
    <t>2014 Jan Ballot Cycle Info: DSTU
Ballot results: Met basic vote requirements. 20 Negatives to reconcile
Document Name: HL7 Version 3 Standard: Care Provision; Food and Medication Preferences, Release 1
2013 Sept Ballot Cycle Info: DSTU
Ballot results: Withdrawn
Document Name: HL7 Version 3 Standard: Care Provision; Food and Medication Preferences, Release 1
NIB Submitted By: Lorraine Constable</t>
  </si>
  <si>
    <t>Feb 2017: TSC approved STU Extension Request for HL7 V3 Standard: Food and Medication Preferences, Release 1 at TSC Tracker 12702 was approved for 12 months through 6/29/2018.
May 2015: TSC approved DSTU publication request for HL7 Version 3 Standard: Care Provision; Food and Medication Preferences, Release 1 for 24 months through June 29, 2017
WGM Jan2015: completed ballot reconciliation, applying changes in preparation for publication</t>
  </si>
  <si>
    <t xml:space="preserve">
The Ordering Service complements existing SOA services and the SAIF Behavioural Framework (BF) for HL7. It provides a Service Functional Model (SFM) for ordering pharmacy, laboratory, radiology, consult and nutritional services individually or part of an order set. The Ordering Service supports interactive applications utilized by healthcare providers, and service-to-service interactions as might be required by a Clinical Decision Support system. The initial interface specification was developed according to the conventions described at http://hssp.wikispaces.com/HSSPApproach, and balloted in September 2014, published as DSTU February 2015.
Pre-existing conceptual work in topics such as Composite Orders, Laboratory Orders, Nutrition, Medication, or FHIR Order and Prescription resources were leveraged extensively to help document the necessary definitions, descriptions, graphics, and artefacts that are relevant. In keeping with the approach used by the above referenced projects, the Ordering Service distinguished between the order itself and the item requested. The Service Interface Specification provides functional, semantic, and conformance profiles.
2016 PSS update:
</t>
  </si>
  <si>
    <t xml:space="preserve">Project Initiation - Target: 2013 May
Service Requirements Specification - Target: 2013 July
Initial Specification - Target: 2013 November
Ballot for Comment - Target: 2014 January
DSTU Ballot - Target: 2014 May
DSTU Reconciled and Published - Target: 2014 Sept
FHIR Implementation Guide STU ballot - Target: 2017 May
SFM Normative Ballot - Target: 2018 Sept
SFM Normative Reconciled and Published - Target: 2019 Jan
</t>
  </si>
  <si>
    <t>The existing Service Functional Model identified Order Catalog and Catalog Management interfaces. As the project moved into the OMG RFP logical and physical specification phases of the project, a need was identified to add FHIR capabilities for catalog and master data functionality for lab and pharmacy. The catalog stream of the Ordering Service specification is also tasked with defining a FHIR interface for the service specification. The required close coordination between the FHIR content model efforts and the technical service interface specification effort resulted in the decision to combine the scopes and add the FHIR implementation guide and profile scope to the FHIR physical model scope of the OMG technical specification effort. This project will trial the updated OMG / HL7 / FHIR collaboration process.
Additionally, there is a need to provide the ability to manage, federate and publish order, pharmacy and laboratory catalogues on the FHIR platform.</t>
  </si>
  <si>
    <t xml:space="preserve"> Cognitive Medical Systems, Inc.
 Intermountain Healthcare</t>
  </si>
  <si>
    <t xml:space="preserve">This project is intended to interface closely with the O&amp;amp;O Composite Order, Lab Order, FHIR, and SAIF modeling efforts, as well as the updated SOA/OMG/FHIR processes.
The project timeline is dependent on the assumption that STU 3 resources can support the FHIR requirements. If that does not hold we have to adjust the timelines for the FHIR materials until the next STU becomes available.
</t>
  </si>
  <si>
    <t>2014 Sept Ballot Cycle Info: DSTU             
Ballot results: Met basic vote requirements. 0 Negatives to reconcile
Document Name: HL7 Version 3 Specification: Ordering Service Interface, Release 1
Submitted By: Lorraine Constable
2014 Jan Ballot Cycle Info: COMMENT ONLY
Ballot results: Met basic vote requirements. 8 Negatives to reconcile
Document Name: HL7 Version 3 Specification: Ordering Service Interface, Release 1</t>
  </si>
  <si>
    <t xml:space="preserve">Do a gap analysis with DEEDS 1.7  
Rectify identified gaps between DEEDS 1.7 and the Survey
Investigate Pilot of collection of data elements with vendor/EDIS system
Pilot collection of data elements from 1 institution
</t>
  </si>
  <si>
    <t>Publication of DSTU 2.1 Update for Peer Review in support of compatibility. - Target: June 2015
Resolution of peer feedback - Target: June-July 2015
Submit to TSC for DSTU Approval and publication - Target: July/August 2015
Prior Deadlines:
Define project scope - Target: May 2013
Analysis, design and draft specifications (regular meetings) - Target: May - Sept 2013
Submit notice of intent to ballot (NIB) - Target: July 7, 2013
Submit for DSTU ballot - Target: Aug 2013
Ballot period - Target: Sept 2013
Ballot reconciliation - Target: Oct - Nov 2013
Submit to TSC for DSTU approval and publication - Target: Dec 2013
Subsequent ballots to be performed as needed - Target: Jan 2014</t>
  </si>
  <si>
    <t>Proposed US federal regulation has identified C-CDA 2.0 as being the preferred way forward, but introduces a need for compatibility that was not anticipated for in the original project scope. An update is needed to ensure that new templates are backwards compatible.
Existing Consolidated CDA (C-CDA) needs to be enhanced by adding templates to represent priority data elements, and modified/new section level and document level templates needed for transitions of care and care plans, areas essential to patient care and the meaningful use of EHRs; we need to incorporate errata; and we want to address areas that implementers have found to be ambiguous.</t>
  </si>
  <si>
    <t>1) Healthix
2) New York eHealth Collaborative (NYeC)</t>
  </si>
  <si>
    <t>Submit DSTU ballot - Target: January 2014 regular-cycle or out-of-cycle ballot
DSTU ballot reconciled, consideration and approval of revisions made, and publication of specification - Target: Feb 2014
Committee consideration of additional revisions to DSTU, approval of DSTU revisions by committee, and publication of updated DSTU - Target: Mar 2014 - Jan 2016
Submit for Normative ballot - Target: Jan 2016 ballot
Normative ballot reconciled, consideration and approval of revisions made, and publication of normative specification - Target: May 2016</t>
  </si>
  <si>
    <t>1) OpenCDS
2) University of Utah
3) Zynx Health
4) Other Health eDecisions initiative participants are expected to participate</t>
  </si>
  <si>
    <t>Submit DSTU ballotJanuary 2014 regular-cycle or out-of-cycle ballot
DSTU ballot reconciled, consideration and approval of revisions made, and publication of specification - Target: Feb 2014
Committee consideration of additional revisions to DSTU, approval of DSTU revisions by committee, and publication of updated DSTU - Target: Mar 2014 - Jan 2016
Submit for Normative ballot - Target: Jan 2016 ballot
Normative ballot reconciled, consideration and approval of revisions made, and publication of normative specification - Target: May 2016</t>
  </si>
  <si>
    <t>Submit DSTU for ballot - Target: Sept 2013 out-of-cycle ballot
DSTU ballot reconciled, consideration and approval of revisions made, and publication of DSTU - Target: Oct 2013
DSTU updates - Target: Jan 2014 - Aug 2015
Submit for Normative ballot - Target: Sept 2015 ballot
Normative ballot reconciled, consideration and approval of revisions made, and publication of normative specification - Target: Jan 2016</t>
  </si>
  <si>
    <t>1) Zynx Health
2) OpenCDS
3) Other Health eDecisions initiative participants are expected to participate</t>
  </si>
  <si>
    <t xml:space="preserve">This project will leverage and harmonize existing standards such as DSS, vMR, CCDA, SOAP, and REST. 
This will leverage the Templates defined in the Virtual Medical Record Templates Process and Implementation Guide, Release 1 at Project Insight 1030
</t>
  </si>
  <si>
    <t>Discuss LOINC Clinical Document Ontology Implementation Guide plans at WGM - Target: May 2013
Project Scope Statement Developed - Target: May 2013 (May 19th deadline)
NIB for DSTU Ballot submitted - Target: May 2013 (July 7th deadline)
Initial Draft of LOINC Clinical Document Ontology Implementation Guide completed - Target: July 2013 (July 14th deadline)
Finalize LOINC Clinical Document Ontology Implementation Guide for ballot - Target: August 2013(August 4th deadline)
Ballot period - Target: Aug. 12 - Sep. 16
Ballot reconciliation at WGM - Target: Sep. 22-27
Ballot Reconciliation - Target: Sep 2013 - Dec 2013
Publish (DSTU) - Target: January 2014
NIB for Normative re-ballot submitted - Target: February 2014
Ballot Period - Target: Mar 2014-Apr 2014
Ballot reconciliation at WGM - Target: May 2014
Ballot reconciliation - Target: May 2014-June 2014
Publish (Normative) - Target: July 2014</t>
  </si>
  <si>
    <t>The objective of this project is to promote interoperability through a common understanding of and method for interacting with clinical document types.
Many times, it is difficult for clinicians, software developers, or practice management personnel to understand the hierarchy of LOINC identifiers for various document types (such as Progress Notes) as it relates to their local environment. Establishing a recommended national standard will identify consistent terminology for alignment with local document types.
This project will also support the objective of enterprise querying and focused searches of a patient's clinical documents across multiple providers and organizations, utilizing this standard terminology.</t>
  </si>
  <si>
    <t>1) Department of Defense (DOD)
2) Department of Veterans Affairs (VA)</t>
  </si>
  <si>
    <t xml:space="preserve"> - Dependent upon Dr. Dan Vreeman and additional Regenstrief resources
 - Dependent on support from HL7 SDWG in defining the query/retrieval syntax for document types
 - Dependent on support from HL7 Vocab WG in refining the Clinical Document Ontology</t>
  </si>
  <si>
    <t>2013 Sept Ballot Cycle Info: DSTU
Ballot results: Met basic vote requirements. 12 Negatives to reconcile
Document Name: HL7 Implementation Guide: LOINC Clinical Document Ontology, Release 1
NIB Submitted By: Brett Marquard</t>
  </si>
  <si>
    <t>2015 June: TSC approved DSTU publication of HL7 Implementation Guide: LOINC Document Ontology, Release 1 for 24 months through 2017-06-17.
New Product: Document Query Syntax</t>
  </si>
  <si>
    <t>Submit for Informative Ballot - Target: May_2014
Resubmit for Informative ballot if didn't pass previous ballot - Target: Jan_2015</t>
  </si>
  <si>
    <t>1) CDISC
2) FDA</t>
  </si>
  <si>
    <t>2014 Sept Ballot Cycle Info: INFORMATIVE            
Ballot results: Did not meet basic vote requirements
Document Name: HL7 Version 3 Domain Analysis Model: Tuberculosis Surveillance, Diagnosis, Treatment and Research, Release 2
Submitted By: Anita Walden</t>
  </si>
  <si>
    <t>March 2014: CIC WG submitted a revised PSS
Dec 2013: CIC WG submitted a revised PSS
Jan 2012: Per CIC 3YP submitted by Anita Walden: Informative ballot R2 by September 2012
PHER Workgroup voted to submit this to CIC.
Jan2010 not balloting until September 2010</t>
  </si>
  <si>
    <t xml:space="preserve">Informative and Normative Comment available** TBD pending other ES project priorities
Work Groups notified/educated on availability
Standards to be availed on the sites identified and site updated by WG
Schedule for review/feedback to commenters outlined
</t>
  </si>
  <si>
    <t xml:space="preserve">The 'DSTU Comments' site provides the ability to enter comments/receive disposition of logged comments on DSTUs. Allows identification of specific DSTU's.  The ability to Normative and Informative Standards do not have the same centralized tool available. Having a centralized repository for comments/questions being asked of published normative informative standards is beneficial to implementers and to the HL7 community as a whole. </t>
  </si>
  <si>
    <t>Project kick-off and outline - Target: September 2013
Preliminary peer review - Target: January 2014
Finalization and validation - Target: May 2014
Evaluation and review of success - Target: September 2014
Close project - release product and process - Target: January 2015</t>
  </si>
  <si>
    <t xml:space="preserve">- Documented Process
*Including how projects should be identified
*When projects should be identified as US Realm
*When projects should be considered Universal
- US Realm Project Portfolio
*Defining how projects are identified
*How projects are included on the Portfolio
*How projects are removed from the portfolio
- Plan to provide regular updates to:
*Technical Steering Committee (TSC)
*International Affiliate Council (Sunday at WGM)
- US Realm Product Portfolio
*Work with current and future product family governance, management and methodology groups to oversee the development of a coherent, consistent set of US Realm products that can seamlessly work together to address US Realm requirements 
</t>
  </si>
  <si>
    <t>Section 2: Other interested parties and their rolesONC - Standards and Interoperability Framework Initiative, CDC, FDA, SAMSA, CMS, NCI, VA, IHS, etc as various US Realm project stakeholders
3i: Backwards Compatibility: Likely creating a process for the first time that will extend existing functionality with no intent to override existing project processes and Work Group DMPs.
5 Project Intent: This is creating processes that draw on the relationships both internal and external to HL7 with the US Realm stakeholders and project owners.  
7: Stakeholders: Other - The stakeholder will be unique to each project within the US Realm Portfolio and could vary from all to some.
Synchronization: other - This project has an indirect impact on all of these as US Realm projects adopt standards, so each project may have an association and part of the process will need to include provide insight to the this process to the SDO that maybe adopted in the given project that is in the US Realm Project Portfolio. Each SDOS/Profiler will need to be address and managed through this process for each project.</t>
  </si>
  <si>
    <t>Approval of Project Scope Statement - Target: Jan 2012 WGM
Content Development - Target: Jan-Sept 2012
Content completion - Target: Sept 12 WGM
Notification of intent to ballot - Target: 9/23/12
Ballot submission, final content due - Target: 11/25/12
Ballot Reconciliation - Target: Jan 2013 WGM
EDIS FP Published - Target: March 2013</t>
  </si>
  <si>
    <t>V3 Foundation-Vocab Domains &amp; Value Sets; V3 Services-Java Services (ITS SIG); V3 Services-Web Services (OMG)</t>
  </si>
  <si>
    <t>Submit for Normative Ballot - Target: 2014 Jan Ballot
Complete Normative Reconciliation - Target: 2014 Aug 
Submit Publication Request - Target: 2014 Sept
Receive ANSI Approval - Target: 2014 Nov?
Project End Date - Target: 2014 Dec</t>
  </si>
  <si>
    <t xml:space="preserve">1) US NLM Value Set Authority Center
2) FHIR
</t>
  </si>
  <si>
    <t>Analysis, design and draft specifications (regular meetings) - Target: January-December 2013
Submit Project Scope Statement - Target: October 3, 2013
Submit notice of intent to ballot - Target: November 3, 2013
Submit Draft content - Target: November 24, 2013
Submit for DTSU ballot - Target: December 8, 2013
Submit Examples - Target: November 24, 2013
Ballot period - Target: 12/13/2013 thru 1/13/2014
Present Ballot at HL7 - Target: January working group meeting
Reconcile Ballot comments - Target: Jan 2014 until completed</t>
  </si>
  <si>
    <t xml:space="preserve"> - To satisfy documentation requirements for determination of fee for services insurance coverage for CMS and other payers where payer policies require that documentation is completed and signed before prior-authorization and/or billing. 
 - This Implementation Guide is not intended as a replacement for the C-CDAR2, but rather as supplement to define additional templates that are required to meet specific CMS and other payer documentation requirements for medical necessity and appropriateness that are not covered by the existing C-CDAR2 templates. 
 - The approach is not dependent on a single payer policy. The focus is on overall requirements of Medicare national and local coverage determination policies, and where appropriates, other payer policies. This avoids the need to modify this Implementation Guide as specific policies change.</t>
  </si>
  <si>
    <t>1) Coordination with and review by Structured Documents and Attachments workgroups
2) Coordination with ONC S&amp;amp;I eSMD Determination of Coverage workgroup
3) Availability of resource to create guide</t>
  </si>
  <si>
    <t xml:space="preserve">CMS/S&amp;amp;I esMD Community
CMS
</t>
  </si>
  <si>
    <t>2014 Sept Ballot Cycle Info: DSTU             
Ballot results: Withdrawn
Document Name: * HL7 Implementation Guide for CDA&amp;amp;reg; Release 2: Consolidated-CDA Complete Documentation Templates, Release 1 - AKA Additional Attachment Templates (HL7 Implementation Guide for CDA&amp;#174; Release 2: Consolidated-CDA Complete Documentation Templates, Release 1)
Submitted By: Don Lloyd PhD
Out of Cycle Ballot: DSTU
Ballot Results: Met basic vote requirements. 82 Negative to reconcile
Document Name: HL7 Implementation Guide for CDA&amp;#174; Release 2: Consolidated-CDA Complete Documentation Templates, Release 1 - US Realm (1st DSTU Ballot)
2014 Jan Ballot Cycle Info: DSTU
Ballot results: Withdrawn
Document Name: HL7 Implementation Guide for CDA&amp;#174; Release 2: Consolidated-CDA Additional Attachment Templates, Release 1 - US Realm</t>
  </si>
  <si>
    <t>Health Quality Artifact Reasoning and Expression Logic Functional Requirements - Target: 10/31/2013
Ballot Phase 1 Deliverables - Target: January 2014
Reconcile Ballot Comments for Phase 1 Deliverables - Target: February 2014
Publish Phase 1 Deliverables - Target: March 2014</t>
  </si>
  <si>
    <t>1) NCQA
2) CMS/ONC
3) The Joint Commission
4) AMA Convened PCPI
5) S&amp;amp;I Pilots</t>
  </si>
  <si>
    <t>1. CDS Knowledge Sharing Implementation Guide, #931
2. Health Quality Measure Format (HQMF) Specification, (release 2 of the DSTU), #508</t>
  </si>
  <si>
    <t>2014 Jan Ballot Cycle Info: INFORMATIVE
Ballot results: Met basic vote requirements. 16 Negatives to reconcile
Document Name: HL7 Domain Analysis Model: Harmonization of Health Quality Artifact Reasoning and Expression Logic, Release 1 - US Realm</t>
  </si>
  <si>
    <t xml:space="preserve">April 2014: TSC approved informative publication request of HL7 Domain Analysis Model: Harmonization of Health Quality Artifact Reasoning and Expression Logic. PMO changed status to 'Ready for NE'; no further action needed from Project Team.
March 2014: CDS WG requests TSC approval for: DSTU Publication Request of L7 Domain Analysis Model: Harmonization of Health Quality Artifact Reasoning and Expression Logic </t>
  </si>
  <si>
    <t>Project Initiation - Target: 2013 May
Service Requirements Specification - Target: 2013 July
Initial Specification of Service Functional Model - Target: 2013 November
Ballot for Comment - Target: 2014 January
DSTU Ballot - Target: 2014 May
DSTU Reconciled and Published - Target: 2014 Sept</t>
  </si>
  <si>
    <t>A generalized Event Publish &amp;amp; Subscribe Service is needed as a foundation for a wide variety of SOA applications, including new result feeds, content syndication, rich presence, clinical workflow systems, and any other application that requires event notifications to operate and perform efficiently. Publish and subscribe supports smaller, more loosely coupled modules, which promise to improve general manageability. In general, Pub/Sub offers event consumers the following:
 - Architectural flexibility enabling event subscribers to be easily added, managed, and notified of clinical events.
 - Consumer empowerment, allowing stakeholders to manage their own data requirements and subscriptions more efficiently and dynamically.
 - More efficient resource utilization resulting from needing to forward messages only to interested parties. 
 - Enhanced performance and scalability is possible if events are processed in parallel.</t>
  </si>
  <si>
    <t xml:space="preserve"> Cognitive Medical Systems
 Intermountain Healthcare</t>
  </si>
  <si>
    <t>Throughout the past decade, the HL7 Clinical Genomics has been developing various artifacts (e.g., informative, DSTU and normative specifications), domain analysis models, storyboards, etc. The approved/trialed/proposed specifications are of different HL7 flavors, i.e., v3, v2, CDA and recently FHIR. These artifacts share some common view of clinical genomic data, but lack semantic alignment at the modeling level. Therefore, it is crucial to have agreed-upon Clinical Genomics Domain Information Model(s) (CG DIMs), which have the following functions: 1. The CG DIMs reflect the results of the Domain Analysis Model efforts 2. The CG DIMs serve as a single source of semantics with which all standard specifications are aligned 3. The CG DIMs are represented in an HL7 standards-independent format, e.g., plain UML 4. The CG DIMs are Universal and do not mandate binding to specific vocabularies (these bindings could be present in realm-specific versions of the actual standard specifications). During 2016, this project has a fresh look led by Bob Freimuth, with the establishment of a CG Information Modeling Subgroup. We have weekly calls where we attempt to achieve the aforementioned goals while taking into account all past and present conceptual modeling efforts, both within the HL7 Clinical Genomics Work Group as well as outside of the group (e.g., Clingen, VMC).</t>
  </si>
  <si>
    <t xml:space="preserve">Submit for Comments Only ballot - Target: 2014 Jan Ballot
Complete ballot Reconciliation - Target: 2014 March
Submit for first Normative Ballot - Target: 2014 May Ballot
Complete ballot Reconciliation - Target: 2014 July
Submit for second Normative Ballot - Target: 2014 Sept Ballot
Complete ballot Reconciliation - Target: 2014 November
Submit for final Normative Ballot - Target: 2015 Jan WGM
Example: Receive ANSI Approval - Target: 2015 March
Project End Date (all objectives have been met) - Target: 2015 May </t>
  </si>
  <si>
    <t xml:space="preserve">Project Initiation - Target: 2013 May
Service Requirements Specification - Target: 2013 July
Initial Specification of Service Functional Model - Target: 2013 November
Ballot for Comment - Target: 2014 January
DSTU Ballot - Target: 2014 May
DSTU Reconciled and Published - Target: 2014 Sept
</t>
  </si>
  <si>
    <t xml:space="preserve"> - Ensure consistent examples across chapter
 - Ensure that all examples are updated (and relevant) and remain so through future versions
 - Ensure all examples have the necessary and appropriate introductions for:
   - explanation of what the example is illustrating
 - Ensure that we have a consistent method of hiding ( via ...) non-relevant portions of examples
 - Ensure we have ownership of the examples
 - Ensure consistent handling and placement of examples in all chapters (i.e.-in next-to-last section, Examples) - Target: 2015 May WGM
Update all examples for inclusion in V 2.8 errata - Target: 2014 May WGM
Project End Date (all objectives have been met) - Target: May 2015</t>
  </si>
  <si>
    <t>Development of new materials isn't dependent on other projects.</t>
  </si>
  <si>
    <t xml:space="preserve">Document existing publishing process - Target: Jan 2014
Fine tune the spec build process as needed - Target: Feb. 2014
If hosting worked out, practice builds by process owners - Target: Mar. 2014
Publishing/Tooling building FHIR spec versions as needed - Target: May WGM
</t>
  </si>
  <si>
    <t xml:space="preserve">Dependent on complementary FHIR ES/Tooling Technical project. (id unknown)
Dependent on FHIR core team members availability.
</t>
  </si>
  <si>
    <t xml:space="preserve">1) Order Service (OO primary with CDS)
2) Laboratory Order - Logical Model
3) FHIR resources (e.g., DiagnosticRequest, Task, DiagnosticReport)
</t>
  </si>
  <si>
    <t xml:space="preserve">Deliver first draft of specification to work group - Target: Sep 2014
Ballot with FHIR DSTU 2Jan 2014
Updates and MaintenanceThrough the FHIR DSTU comment period
Project End Date (due to DSTU comment cycle)Jan2018
</t>
  </si>
  <si>
    <t xml:space="preserve">FHIR implementations that will implement Order workflows will require matured resource and profile guidance for implementation. 
</t>
  </si>
  <si>
    <t xml:space="preserve">Lab Order Conceptual Specification Release 2 - project id 1067
Nutrition Order FHIR resource project 1081 </t>
  </si>
  <si>
    <t xml:space="preserve">OO WGM Jan2015: Updated milestone dates - still working on EHR-S FR for LRI
4 Products: SAIF Logical Model, Conceptual Model
Scope revision approved by WG 2014-05-14:
Original Scope from 2014Jan: This project is intended to elaborate the Lab Order Conceptual Specification produce the logical models that will support implementations in each of our paradigms. In parallel, OO will initiate a project to update and enhance the Conceptual Specification in coordination with this effort.
Facilitator change to Eric Haas from Patrick Loyd
Project need change from: OO was the alpha project to attempt to build out a content domain (Laboratory) with all necessary documentation, requirements, and artifacts needed for a conceptual-level model for Lab. This project is a continuation of the elaboration SAIF CD logical artifacts. </t>
  </si>
  <si>
    <t>Formation of a team - Target: January 2012
Agreement on shared scope and terms of collaboration with IHTSDO and Regenstrief - Target: Feb 2012
Draft of revised IG document - NEW Target: Jan 2013; other deliverables pushed forward accordingly
Submit Implementation Guide for DSTU Ballot - NEW Target: 2013 May Ballot
Jointly publish revised IG document (HL7/IHTSDO) - NEW Target: Sept 2013
Update the IG based on the implementation experience and ballot as a Normative standard - Orig Target: 2014 Sept Ballot
The above is appended to the following from project #468:
 - Implementation guide.
The purpose of this guide is to ensure that HL7 Version 3 standards achieve their stated goal of semantic interoperability when used to communicate clinical information that is represented using concepts from SNOMED CT, taking account of:
 - The SNOMED CT concept model including those elements concerned with the representation of context. 
 - The structure and semantics of the HL7 Reference Information Model (RIM). 
 - Gaps in or between these models are identified and have been referred to the relevant or-ganization or work groups. 
 - The guide identifies options for use of SNOMED CT concepts, in both pre and post-coordinated forms in different attributes of HL7 RIM classes. 
 - The primary focus is on classes used in the HL7 Clinical Statement pattern. 
 - The advantages and disadvantages of each option are identified and recommendations are made on which option (or options) should be used to provide for the greatest level of semantic interoperability. 
In cases where alternative options are recommended advice is included on mapping between them.</t>
  </si>
  <si>
    <t>Specific guidance is needed in order to ensure that HL7 messaging, document and template standards achieve their stated goal of semantic interoperability when communicating clinical information represented using concepts from SNOMED CT and LOINC terminologies, in situations where aspects of the terminology and information models overlap. This is critically important as use of these message, document, template and terminology standards in concert is: 
 - being mandated by government authorities
 - increasing in use and importance within the HL7 and stakeholder communities
 - being furthered and supported by the joint relationships of HL7 with IHTSDO and the Regenstrief Institute</t>
  </si>
  <si>
    <t xml:space="preserve">1) NHS Connecting for Health
2) Canada Health Infoway
3)  HL7 SDWG (CDA IG’s)
</t>
  </si>
  <si>
    <t>There are some dependencies on projects external to HL7 - e.g., continued development of the SNOMED CT and LOINC terminologies themselves, along with related documentation and guidance from IHTSDO and Regenstrief. There is some impact on the work and products of the Patient Care, Orders and Observations, Structured Documents, Templates and Clinical Statement Working Groups, and also some overlap with the work and guidance from the Modeling and Methodology Working Group (e.g., Core Principles). There is also some overlap with the Implementation Guide for how to represent SNOMED CT in CTS2 (which Mayo intends to donate to IHTSDO).
This is a DSTU revision to the expired DSTU from Project 468</t>
  </si>
  <si>
    <t xml:space="preserve">IHTSDO - Associate Charter Agreement in effect (4/3/2009)
Regenstrief Institute - SOU in effect (6/8/2011)
</t>
  </si>
  <si>
    <t xml:space="preserve">2014 Jan Ballot Cycle Info: DSTU
Ballot results: Met basic vote requirements. 33 Negatives to reconcile
Document Name: HL7 Version 3 Implementation Guide: TermInfo - Using SNOMED CT in CDA R2 Models, Release 1
</t>
  </si>
  <si>
    <t xml:space="preserve">Oct 2015: TSC approved DSTU publication request for HL7 Version 3 Implementation Guide: TermInfo - Using SNOMED CT in CDA R2 Models, Release 1 at TSC Tracker 8757 thru 12/1/2017.
Jan 2013 H. Grain: Pjt 743 work has been incorporated into this project.
Oct 2012: R. Hausam: we expanded the scope of TermInfo to include LOINC in addition to SNOMED CT and V2 and CDA (explicitly) in addition to V3. We want to continue long-term with that expanded scope, and almost certainly will want to add FHIR, as well. However, in order to make more consistent short-term progress we decided in Baltimore that it would be best to adjust and restrict the scope of our first deliverable to be an update of the prior 'Using SNOMED CT in HL7 V3' work. Our current thinking is to target that work as a DSTU for the May 2013 ballot (rather than Jan. 2013 as in the current PSS), and once we have that successfully under our belt to move on to one or more of the additional areas - it's basically a 'phased' approach. 
This project is expanding upon work begun in project #468.  The content of #468 will be retained and included, but also will be revised (as needed) and expanded upon in #849. The primary areas of expansion are with LOINC and V2, but the prior content for V3 continues to be the foundation and is definitely not being discarded or simply replaced.
The original PSS for this project #849 indicated 'Release 2' but since R1 has never been progressed, work in #849 should continue to be Release 1. PMO changed the Project Title from Release 2 to Release 1.
From project #468:
DSTU - Expired on May 14, 2009 for HL7 Version 3 Implementation Guide: Using SNOMED CT, Release 1 
2010-08-13 (LL) per vocab concall 12Aug, DSTU expired May 2009; this is parked. Beverly will follow up with IAN to see where it is at. HL7 Version 3 Implementation Guide: Using SNOMED CT, Release 1; Last Ballot: DSTU Ballot 4 - May 2009 - no reconciliation package posted, no request to publish)
Nov 2009: Tracker 1101 has more info regarding the DSTU.
Passed DSTU September 2007
Completed 18/12 DSTU May 2009
Intent to continue DSTU for 6/12 then move to Normative.
4.g Backwards Compatibility: The project intends to identify and document any substantive changes in relation to the original DSTU.
6b. This implementation guide is intended for joint publication by HL7 and IHTSDO. We will also discuss and coordinate the publication strategy with Regenstrief Institute.
</t>
  </si>
  <si>
    <t>Submit for DSTU Ballot - Target: 2014 Aug
DSTU ballot reconciliation - Target: 2014 Sep - 2014 Nov 
Approval of revised DSTU and publication - Target: 2014 Dec
DSTU period - 24 months - Target: 2014 Dec - 2016 Dec
Submit for Normative ballot - Target: 2016 Jul
Complete Normative Reconciliation - Target: 2016 Sep - 2016 Dec
Project End Date (all objectives have been met) - Target: 2016 Dec</t>
  </si>
  <si>
    <t xml:space="preserve">1) Receiver: Kentucky
2) Receiver: Tennessee
3) Sender: TBD (Wendy Blumenthal to confirm)
4) Sender: TBD (Wendy Blumenthal to confirm)
</t>
  </si>
  <si>
    <t xml:space="preserve">This project was originally developed by the Centers for Disease Control and Prevention (CDC) Organization. CDC will work as co-Sponsor and collaboration will be coordinated between CDC Members and ONC Standards and Interoperability Framework to achieve the goals stated in the successful criteria.
The original CDC Cancer IG references the PRPH-Ca IHE profile. IHE has an additional profile that is related to submission of cancer information to public health, ARPH-Ca - Anatomic Pathology Reporting to Public health Repositories - Cancer Registries. It encompasses the requirements for transmitting the text-based anatomic pathology report and CAP electronic cancer checklist (eCC).
This project is focused on developing a new Cancer Registry IG within HL7 based on C-CDA. The HL7 specification will not reference the IHE PRPH-Ca profile or any other IHE profiles. However, there may be a section in the HL7 IG, titled 'History'. This 'History' section will briefly describe the origins of this project and its prior work with IHE.
</t>
  </si>
  <si>
    <t>2014 Sept Ballot Cycle Info: DSTU             
Ballot results: Met basic vote requirements. 12 Negatives to reconcile
Document Name: HL7 Implementation Guide for CDA&amp;amp;copy; Release 2: Ambulatory Healthcare Provider Reporting to Central Cancer Registries, Release 1
Submitted By: Rob Savage</t>
  </si>
  <si>
    <t>Update and revision of DEEDS 1.1 to 1.2 - Target: 2014 Sept WGM
Publication of DEEDs 1.2 ballot - Target: 2015 Jan WGM
Reconciliation of comments received on 1.2 - Target: 2015 May WGM
Update and revision of DEEDS 1.2 to 1.3 - Target: 2016 Jan WGM
Publication of DEEDs 1.3 ballot - Target: 2016 May WGM
Reconciliation of comments received on 1.3 - Target: 2016 Sept WGM
Update and revision of DEEDS 1.3 to 2.0 - Target: 2017 May WGM
Publication of DEEDs 2.0 ballot - Target: 2017 Sept WGM
Reconciliation of comments received on 2.0 - Target: 2018 Jan WGM
Project End Date (all objectives have been met) - Target: 2018 May WGM</t>
  </si>
  <si>
    <t>2016 Sept Ballot Cycle Info: INFORMATIVE            
Ballot results: Postponed
Document Name: HL7 Version 3 Specification: Data Elements for Emergency Department Systems (DEEDS), Release 1.1 - US Realm
Ballot Code: V3_DEEDS_R1.1_I1_2014MAY             
Submitted By: Sandra Marr</t>
  </si>
  <si>
    <t xml:space="preserve">Project Scope Statement approved by TSC - Target: 2014 March
Normative ballot - Target: 2014 September
Published ballot - Target: Mid-2015
Press release issued - Target: Mid-2015
</t>
  </si>
  <si>
    <t xml:space="preserve">FHIR Training Strategy - Target: May 2014
FHIR Workshop Environment Plan - Target: September 2014
FHIR Develop Environment Deployment - Target: January 2015
Project End Date (phase 2) - Development of all necessary training materials - Target: May 2015
</t>
  </si>
  <si>
    <t>Resource proposals have been submitted and endorsed for development by FHIR Management Group - Target: April 2014
Resource content ready for inclusion in next FHIR DSTU ballot - Target: November 2014
Resources pass DSTU ballot - Target: Jan. 31, 2015</t>
  </si>
  <si>
    <t>FHIR is a major new initiative by HL7 intended to significantly speed and enhance interoperability between healthcare systems. The FHIR methodology is dependent on the existence of a number of discrete data structure definitions called 'resources'. This project will create the set of essential resource definitions related to the domain of Nutrition.</t>
  </si>
  <si>
    <t xml:space="preserve">In producing resources, the committee will consult specifications from a wide variety of external organizations, including OpenEHR, IHE, various affiliates, government organizations and other SDOs. However, this consultation will not require direct interaction with these other organizations. (Though some may be involved in the ballot review process.)
The Academy of Nutrition and Dietetics will engage with various subject matter experts in the U.S. and internationally.
</t>
  </si>
  <si>
    <t xml:space="preserve"> - The creation of this project stems from 2 sources: The need for increased patient empowerment and the promotion of individual and community health in a global environment
 - The need for an innovative ecosystem of eHealth/Health IT that supports the electronic exchange of human- and machine-readable health, clinical, medical and management information to advance the health of individuals and communities</t>
  </si>
  <si>
    <t>1) openNCP
2)Sequoia Project
3) GNOMON</t>
  </si>
  <si>
    <t>Coordination across HL7, CEN, and JIC.
Coordination with related standardization initiatives on Patient Summary, including the JIC Patient Summary Standards Set.
EU Dependencies
 - Alignment with EU standardization/identification process, at least for cross border exchange of data (see project phases under 3. Project Definition)
 - Patient Summary guidelines will be revised by the eHealth Network during the same time frame (to be included in project phases under 3. Project Definition)</t>
  </si>
  <si>
    <t>Project # 1014 Consolidated CDA DSTU 2013 Update (US Realm)
Project # 800 Behavior Health Domain Analysis Model, Messages, and CDA Profiles (aka Behavioral Health Continuity of Care Document (BH CCD))
Project # 679 Implementation Guide for CDA Release 2: Progress Note</t>
  </si>
  <si>
    <t>This project is a cooperative action plan between a global group of SDOs, experts and stakeholders, across the public, private and academic sectors.
Collaborations:
-SDOs: ISO, CEN, IHE
-Governments: United States (via ONC) and European Commission (via CEN and CEN TC251)
-European HL7 Affiliates (via ESAB and HL7 International Foundation / European Office)
COORDINATION WITH SDOs:
Because of the international nature of this initiative, coordination with global and European SDOs is crucial. The project will be submitted to the JIC with HL7 as the lead SDO and ISO TC215 as the secondary SDO.
Collaborating parties will have access to all project materials.
Existing content will be reviewed and evaluated for applicability as the project proceeds.</t>
  </si>
  <si>
    <t>Submit any code or value set harmonization proposals in June 2014 - Target: 2014 July Harmonization
Submit for DSTU Ballot late July 2014 - Target: 2014 Sep Ballot
Complete DSTU Reconciliation at or soon after Sept WGM - Target: 2014 Sep WGM
Submit any code or value set harmonization proposals in October 2014. - Target: 2014 Nov Harmonization
Monitor and respond to DSTU comments; make revisions as required. - Target: 2014 - 2016/2017 depending on when STU is approved 
Submit for DSTU 2 Ballot late Nov 2014. - Target: 2015 Jan Ballot
Complete DSTU 2 Reconciliation at or soon after Jan WGM. - Target: 2015 Jan WGM
Submit for Normative Ballot late March 2016/2017. - Target: 2016/2017 May Ballot depending on when DSTU is approved
Complete Normative Ballot Reconciliation. - Target: 2016/2017 May WGM
Submit for Normative Ballot 2 late July 2015. - Target: 2016/2017 Sep Ballot
Complete Normative Ballot 2 Reconciliation at or soon after Sep WGM - Target: 2016/2017 Sep WGM
Project End Date - Target: December 2016/2017</t>
  </si>
  <si>
    <t xml:space="preserve">Knowing the provenance of information will help users of the information (e.g. healthcare providers) make informed decisions based on the quality, reliability, trust and confidence they have in the source of that information (e.g. patient PHR, medical device, lab, etc). Existing provenance work in HL7 may not be fully understood or correctly interpreted by outside stakeholders if it is difficult to find, understand, or communicate. A clearly articulated, concise HL7 Provenance IG based on CDA may serve as a foundational, cross-domain baseline which provides the necessary detail to enable consistent interpretation of how provenance should be constrained in the CDA. This will inform work of other communities of interest, including ONC's Data Provenance Project, PHR vendors, product manufacturers, etc., as they develop their use case specific implementation guides. </t>
  </si>
  <si>
    <t>1) VA/ONC 'Privacy on FHIR' demonstration project
2) SAMHSA (tentative)</t>
  </si>
  <si>
    <t>2014 Sept Ballot Cycle Info: DSTU             
Ballot results: Met basic vote requirements. 25 Negatives to reconcile
Document Name: HL7 Implementation Guide for CDA(&amp;amp;reg;) Release 2: Conveying Provenance Data, Release 1 (HL7 Implementation Guide for CDA Release 2: Data Provenance, Release 1 (CDAR2_DPROV_R1_DSTU1__2014SEP))
Submitted By: Johnathan Coleman</t>
  </si>
  <si>
    <t xml:space="preserve">Submit for DSTU Ballot - Target: 2015 Jan Ballot
Complete DSTU Reconciliation - Target: 2015 May WGM
Request DSTU Publication - Target: 2015 June
DSTU Period - 12 months - Target: 2015 June - 2016 June
Submit for Normative Ballot - Target: 2016 Sep Ballot
Complete Normative Reconciliation - Target: 2017 Jan WGM
Submit Publication Request - Target: 2017 Mar
Project End Date - Target: 2017 Mar </t>
  </si>
  <si>
    <t xml:space="preserve">1) National Institute of Standards and Technology (NIST)(used to write the test cases for the Meaningful Use criteria)
2) ONC S&amp;amp;I Framework pilots
</t>
  </si>
  <si>
    <t xml:space="preserve">ONC's S&amp;amp;I Framework Laboratory related Working Groups (LRI, LOI)
</t>
  </si>
  <si>
    <t xml:space="preserve">7a Stakeholders: ONC S&amp;amp;I Framework (Doug Fridsma), CMS/CLIA
</t>
  </si>
  <si>
    <t xml:space="preserve">Submit for DSTU Ballot - Target: 2014 Sep Ballot
Complete DSTU Reconciliation - Target: 2015 Jan WGM
Request DSTU Publication - Target: 2015 Feb WGM
DSTU Period - 12 months - Target: 2015 Mar - 2016 Mar
Submit for Normative Ballot - Target: 2016 May Ballot
Complete Normative Reconciliation - Target: 2016 Sep WGM
Submit Publication Request - Target: 2016 Oct
Project End Date - Target: 2016 Nov 
</t>
  </si>
  <si>
    <t xml:space="preserve">Several Meaningful Use (MU) certification requirements are broader than what is usually described in an interface based implementation guide like the S&amp;amp;I LOI guide included in the NPRM for 2015 certification. For example the criterion of 'CPOE - laboratory' (&amp;#167;170.205(l)(1)). In order to test and certify products for this criterion the functional requirements on the EHR-system need to be defined, which is the goal of this project. </t>
  </si>
  <si>
    <t xml:space="preserve">ONC's S&amp;amp;I Framework Laboratory related Working Groups (LRI, LOI))
</t>
  </si>
  <si>
    <t xml:space="preserve">OO WGM Jan2015 - pushed next milestone back - still working on EHR-S FR for LRI
7a Stakeholders: ONC S&amp;amp;I Framework (Doug Fridsma) and CMS/CLIA
</t>
  </si>
  <si>
    <t>1) National Institute of Standards and Technology (NIST)(used to write the test cases for the Meaningful Use criteria)
2) ONC S&amp;amp;I Framework pilots</t>
  </si>
  <si>
    <t xml:space="preserve">
ONC's S&amp;amp;I Framework Laboratory related Working Groups (LRI, LOI))
</t>
  </si>
  <si>
    <t>2015 Jan Ballot Cycle Info: DSTU
Ballot results: Met basic vote requirements. 33 Negatives to reconcile
Document Name: HL7 EHR-S Implementation Guide: S&amp;amp;I Framework EHR-S Functional Requirements for Laboratory Results Interface (LRI), Release 1 - US Realm</t>
  </si>
  <si>
    <t>Profile proposals have been submitted and endorsed for development by SDWG and the FMG -Target: May, 2014
QA round coordinated with FHIR QA round (informal) -Target: Sept, 2014
Profile content ready for DSTU ballot -Target: DEC, 2014
Profile pass DSTU ballot -Target: Jan, 2015</t>
  </si>
  <si>
    <t xml:space="preserve">FHIR documents are generic documents not constrained for the patient centric clinical document use case. For example, a FHIR document could also represent a structured product label (SPL). A FHIR profile is necessary to meet the 6 core characteristics of clinical documents: Persistence, Stewardship, Potential for authentication, Context, Wholeness, and Human readability. This profile could then become a shared base profile for FHIR versions of C-CDA, QRDA, HAI, and other CDA specifications. 
The primary business need of this project is to simplify implementation of clinical documents using by FHIR syntax. 
</t>
  </si>
  <si>
    <t xml:space="preserve">1) Lantana (within Trifolia template authoring application)
2) TBD (maybe Ewout or Grahame’s servers)
3) ArtDECOR
</t>
  </si>
  <si>
    <t xml:space="preserve">Based on the success of DSTU 2, the WG has received multiple requests to review the current resources and further extend the administrative resources to meet implementer's needs. </t>
  </si>
  <si>
    <t xml:space="preserve">1) Health Intersections, Australia
2) Thrasys
3) DCA eHealth
4) NHS
</t>
  </si>
  <si>
    <t>Chapter 3
Chapter 8
Chapter 10
Chapter 15</t>
  </si>
  <si>
    <t>Complete analysis, design, draft specification work on SDC FHIR Profile - Target: 2014 Jul
Submit for Draft for comment - Target: 2014 Sept
Submit for DSTU - Target: 2015 Jan
Ballot Comments Reconciliation - Target: 2015 Feb 28
DSTU Period - 24 months - Target: 2015 March- 2017 March</t>
  </si>
  <si>
    <t>The SDC initiative was created to develop and validate a standards based data architecture so that a structured set of data can be accessed from EHRs and be stored for merger with comparable data for other relevant purposes such as clinical research, patient safety event reporting, adverse event reporting and quality reporting.
This project is focused on the capture, store and sharing of structured data among EHRs and other systems.
The use case will consist of a mechanism by which Data Sets and CDEs can be shared across multiple perspectives and organizations. The mechanism will facilitate the collection of data in such a way that any researcher, clinical trial sponsor and/or reporting entity can access and interpret the data in electronic format. 
This project aims to drive adoption of FHIR Profiles for SDC as industry trend moves toward adoption of FHIR. 
Additionally, this project will define REST interactions that enable definitions of CDEs to be shared across disparate 
systems.</t>
  </si>
  <si>
    <t>1) US National Institutes of Health National Library of Medicine
2) US Centers for Medicare and Medicaid 
3) EHR Vendor(s): Cerner, also in discussion with additional EHR vendors</t>
  </si>
  <si>
    <t>1. New resource for Data Element syntax (DataElement)
2. FHIR Questionnaire and QuestionnaireAnswers resources
3. Existing FHIR Resources to support identified data sets
4. FHIR's publication mechanism - FHIR Profiles for SDC may require publication separate from the FHIR specification</t>
  </si>
  <si>
    <t>This project is based on community input from a group of experts and stakeholders across the public, private and academic sectors in the United States. These broad stakeholder groups confer, convene and collaborate as part of the ONC S&amp;amp;I Framework, while offering guidance consistent with their policymaking responsibilities. 
Collaborations:
  - HL7 International Affiliates
  - Governments: United States 
  - Federal Agencies: Office of the National Coordinator for Health IT, National Institutes of Health, Agency for Healthcare Research and Quality, Food and Drug Administration, Centers for Medicare and Medicaid Services, Center for Disease Control</t>
  </si>
  <si>
    <t>2016 Sept Ballot Cycle Info: STU             
Ballot results: Met basic vote requirements. 16 Negatives to reconcile
Document Name: HL7 FHIR&amp;amp;reg; Implementation Guide: Structured Data Capture (SDC), Release 1
2015 May Ballot Cycle Info: DSTU             
Ballot results: Did not meet basic vote requirements
Document Name: HL7 FHIR; Implementation Guide: Structured Data Capture (SDC), Release 1
2014 Sept Ballot Cycle Info: COMMENT ONLY         
Ballot results: Met basic vote requirements. 36 Negatives to reconcile
Document Name: HL7 FHIR Implementation Guide: Structured Data Capture (SDC), Release 1 - US Realm
Submitted By: Hans Buitendijk</t>
  </si>
  <si>
    <t xml:space="preserve">Referral/Care Transition resources developmentAug/Sept 2014
Referral/Care Transition resources ready for QA Prior to Sept 2014 WGM for QA process
Content ready for inclusion in FHIR DSTU ballotJanuary 2015
Ballot content published as part of next DSTUMarch 2015
PCWG FHIR Clinical Resources to align with/inform use of relevant C-CDA templates
May 2015
</t>
  </si>
  <si>
    <t xml:space="preserve">Patients with chronic or acute health conditions are often managed by multi-disciplinary teams of health care providers. 
Continuity of care for these patients as they move from one provider to another within the course of the health conditions involves varying levels of shared/collaborative care, and transition of care from one provider/team to another.
The environment of shared care and transition of care is complex. A number of information exchanges in the form of messages and/or documents are required to facilitate effective care of these patients. 
Care of these patients under such complex care environment may involve:
  - Sharing of care responsibilities temporarily or permanently
  - moved within care setting, between care settings, across jurisdictions/states temporarily (care transition) or permanently (care transfer)
This project will create the set of essential resource definitions related to the domain of PCWG to support referral, care transfer/transition of care.
Referral has been identified as a key resource to be developed by implementers.
Other resource that are considered relevant to the concept of referral and transition of care include health concern </t>
  </si>
  <si>
    <t>In producing resources, the project team will consult specifications from a wide variety of stakeholder groups, including IHE, various affiliates, government organizations and other SDOs. However, this consultation will not require direct interaction with these other organizations. (Though some may be involved in the ballot review process.)
This project may reach out to other international SDO's (e.g. IHE and openEHR) and domain implementers. Other external stakeholders (e.g. NHS) will be informed of this project and their inputs will be welcome.</t>
  </si>
  <si>
    <t>Although several standards exist for the expression of clinical quality logic, these standards are not widely adopted, and present various barriers to point-to-point sharing of clinical knowledge artifacts such as lack of tooling, complexity of implementation, or insufficient expressivity. For a more in-depth discussion of the evaluation and analysis of the various candidate standards involved, please refer to the associated Health eDecisions Research History document.
Rather than attempt to address these shortcomings in one of the available syntaxes, we propose that the solution is to enable shared understanding by defining a syntax-independent, canonical representation of the logic involved in any given artifact, and point-to-point sharing by defining a serialization for that representation. 
The canonical representation would be informed conceptually by the requirements of the clinical quality domains of measurement and improvement; and technically by compiler design best practices. The resulting canonical representation would provide a basis for sharing logic in a way that is at once verifiable, computable, and serves as the input to language processing applications such as translation, tooling, or even execution engines.
In addition, a high-level domain specific language focused on clinical quality and targeted at measure and decision support artifact authors that can then be rendered in this canonical representation is needed because none of the existing syntaxes are suitable for clinical domain expert use.</t>
  </si>
  <si>
    <t xml:space="preserve">1) The MITRE Corporation
2) Telligen
</t>
  </si>
  <si>
    <t>Information Requirements Determined - Target: 8/31/14
Complete Gap Analysis - Target: 9/15/14
Evaluate and select technical standard for the electronic format - Target: 10/31/14
Submit for first DSTU Ballot - Target: 11/04/14
Complete DSTU Ballot Reconciliation - Target: March 2015 
Publish DSTU R1 - Target: May 2015
Complete DSTU Comment Period - Target: May 2017
Submit for First Normative Ballot - Target: Nov 2017
Complete Normative ballot Reconciliation - Target: March 2017
Publish Normative R1 - Target: May 2017
Project End Date (all objectives have been met) - Target: May 2017</t>
  </si>
  <si>
    <t>1. Children’s Hospital of Philadelphia
2. St. Louis Children’s Hospital
3. Tennessee Department of Health</t>
  </si>
  <si>
    <t>Approved PSS and project initiation - Target: 2016 May
DSTU 2 Prepare for Ballot - Target: 2016 September
DSTU 2 Ballot - Target: 2017 January
DSTU 2 Ballot Reconciliation - Target: 2017 September
DSTU 2 Publication and Trial Period - 2 years - Target: 2017 Oct. - 2019 Oct.
DSTU 2 to Normative Prepare for Ballot - Target: 2019 December
DSTU 2 to Normative Ballot - Target: 2020 January
Normative Release 1 Ballot Reconciliation - Target: 2020 September
Normative Release 1 Published- Target: 2020 December
Project End Date (all objectives have been met)- Target: 2021 January
Original Target Dates:
Approved PSS and project initiation - Target: 2014 June
DSTU 1 Prepare for Ballot - Target: 2014 September
DSTU 1 Ballot - Target: 2015 January
DSTU 1 Ballot Reconciliation - Target: 2015 June
DSTU 1 Publication and Trial Period - 12 months - Target: 2015 June - 2016 June
DSTU to Normative Prepare for Ballot - Target: 2016 September
DSTU to Normative Ballot - Target: 2017 January
Normative Release 1 Ballot Reconciliation - Target: 2017 September
Normative Release 1 Published - Target: 2017 December
Project End Date (all objectives have been met) - Target: 2018 January</t>
  </si>
  <si>
    <t xml:space="preserve">1) Altarum Institute with Michigan Department of Health and Human Services (and 13 states interested)
2) EHR Vendor (NextGen/Epic)
</t>
  </si>
  <si>
    <t>Create a FHIR profile resource(s) using existing FHIR core resources for Lab Results based on the requirements as contained in the v3 Lab Normative Standard, the Lab Result Interface V1.0 IG, and the Electronic Reporting of Lab Results to Public Health R2 IG. At this point it is not yet clear whether we can accommodate all profile components, or a subset from the Laboratory Results Interface IG V1.0 based on timelines and resources, but the goal is to accommodate them all. 20160921 - Update to enhance content to produce implementation guide based on STU 3 resources and updated LRI/LOI/eDOS implementation guides</t>
  </si>
  <si>
    <t xml:space="preserve">Draft FHIR profile definition for QA - Target: September 2014
Creation new FHIR profile for Lab Results - Target: January 2015
Project End Date - Submission of FHIR to DSTU R2 - Target: May 2015
</t>
  </si>
  <si>
    <t>part of FHIR for comment ballot Jan2015
FHIR DSTU R2 May 2015
Sept 2016: plan target Sept 2017 STU ballot</t>
  </si>
  <si>
    <t>Jan2015: US lab profile part of FHIR for comment ballot
Oct 2015: Part of DSTU 2</t>
  </si>
  <si>
    <t>Monitoring, Evaluating, Answering DSTU comments as received - Target: January 2015
Project End Date - Submission of FHIR to DSTU R2 - Target: January 2015</t>
  </si>
  <si>
    <t>Revised Dates:
Submit for Normative Ballot - Target: 2017 May Ballot
Complete Normative Reconciliation - Target: 2017 May WGM
Submit Publication Request - Target: 2017 June
Receive ANSI Approval - Target: 2017 July 
Project End Date - Target: 2017 Aug
Original Dates:
Submit for Normative Ballot - Target: 2015 Sep Ballot
Complete Normative Reconciliation - Target: 2015 Sep WGM
Submit Publication Request - Target: 2015 Oct
Receive ANSI Approval - Target: 2015 Nov 
Project End Date - Target: 2015 Dec</t>
  </si>
  <si>
    <t>Informative - Request Publication</t>
  </si>
  <si>
    <t xml:space="preserve">Submit for Informative Ballot - Target: 2016 Sep Ballot
Complete Reconciliation - Target: 2016 Sep WGM
Submit Publication Request - Target: 2016 Oct
Project End Date (all objectives have been met) - Target: 2016 Nov
</t>
  </si>
  <si>
    <t>2017 Jan Ballot Cycle Info: INFORMATIVE            
Ballot results: Met basic vote requirements. 0 Negatives to reconcile
Document Name: HL7 Arden Syntax: Implementation Guide; Release 2
Submitter: Lynn Laakso MPA
2016 Sept Ballot Cycle Info: INFORMATIVE            
Ballot results: Postponed
Document Name: HL7 Arden Syntax: Implementation Guide; Release 2
2016 May Ballot Cycle Info: INFORMATIVE            
Ballot results: Postponed
Document Name: HL7 Arden Syntax: Implementation Guide; Release 2
2016 Jan Ballot Cycle Info: INFORMATIVE            
Ballot results: Postponed
Document Name: HL7 Arden Syntax: Implementation Guide; Release 2 
2015 Oct Ballot Cycle Info: INFORMATIVE            
Ballot results: Postponed
Document Name: HL7 Arden Syntax: Implementation Guide; Release 2</t>
  </si>
  <si>
    <t>FHIR is a major new initiative by HL7 intended to significantly speed and enhance interoperability between healthcare systems. The FHIR methodology is dependent on the existence of a number of discrete data structure definitions called 'resources'. This project will create the set of essential resource definitions related to the domain of Immunization.</t>
  </si>
  <si>
    <t>Entry templates assigned to work groups - Target: June 15, 2014
C-CDA to FHIR mapping analysis complete - Target: March 30, 2015
Draft profiles developed and ready for QA - Target: May, 2015
DSTU 1 ballot (C-CDA Template Profiles) - Target: Sept 2015 ballot cycle
DSTU 2 ballot - Target: Ballot cycle 2017 
Normative Ballot - Target: 2018-2019</t>
  </si>
  <si>
    <t>C-CDA is one of the most widely implemented implementation guides for CDA and covers a significant scope of clinical care. Its target of the 'common/essential' elements of healthcare is closely aligned with FHIR's focus on the '80%'. There is significant interest in industry and government in the ability to interoperate between CDA and FHIR and C-CDA is a logical starting point. Implementers and regulators have both expressed an interest in the ability to map between FHIR and C-CDA. This project will also provide work groups with an opportunity to work on profiles where the content of those profiles is already defined.</t>
  </si>
  <si>
    <t>1) Lantana Consulting Ltd, (Trifolia) Dale Nelson
2) Art D&amp;#233;cor?
3) Health Intersections, Grahame Grieve</t>
  </si>
  <si>
    <t>At least one set of the FHIR profiles developed under this project SHALL conform to the CDA on FHIR set of profiles. Alternate profiles that do not strictly adhere to the CDA on FHIR se of profiles may also be developed.
Eventually, this project is dependent on C-CDA becoming a normative standard.</t>
  </si>
  <si>
    <t>2017 Jan Ballot Cycle Info: STU              
Ballot results: Did not meet basic vote requirements
Document Name: HL7 FHIR Profile: C-CDA, Release 1
Submitter: Lynn Laakso MPA
2016 Sept Ballot Cycle Info: COMMENT ONLY         
Ballot results: Met basic vote requirements. 41 comments to consider
Document Name: HL7 FHIR Profile: C-CDA, Release 1</t>
  </si>
  <si>
    <t xml:space="preserve">Submit for STU Ballot - Target: 2016 Sep WGM
Complete STU Reconciliation - Target: 2016 November
Submit for 2nd STU Ballot with additional content - Target: 2017 Jan Ballot
Complete STU Reconciliation - Target:2017 May WGM
STU Period Publication - Target: 2017 Jun - 2019 Jun
Submit for Normative Ballot - Target: 2019 May Ballot
Complete Normative Reconciliation - Target: 2019 Sep WGM
Submit Publication Request - Target: 2019 Oct
Receive ANSI Approval - Target: 2019 Nov 
Project End Date (all objectives have been met) - Target: 2019 Dec
Original Dates:
Ballot for Comment: FHIR Profiles, Resources, and potentially an Implementation Guide for Health Quality Improvement Sept 2014 WGM
DSTU BallotJan 2015 WGM
DSTU UpdatesJan 2015-Jan 2017
Normative BallotJan 2017
</t>
  </si>
  <si>
    <t>1) Clinical Quality Framework
2) CMS</t>
  </si>
  <si>
    <t>This project will depend on other projects related to aligning the Product Family related to Health Quality.
CQI Harmonization of Health Quality Information - FHIR Resources - Project 1125 
CQI Harmonization of Health Quality Information Models - Project 1045 
CQI Harmonization of Health Quality Information - Logical Model - Project 1127</t>
  </si>
  <si>
    <t xml:space="preserve">Resource proposals have been submitted and endorsed for development by FHIR governance body - Target: October 14, 2014
Resource content ready for inclusion in the second FHIR DSTU ballot - Target: Per the second FHIR DSTU ballot schedule
Resources pass DSTU ballot - Target: Per the second FHIR DSTU ballot schedule
</t>
  </si>
  <si>
    <t>FHIR is a major new initiative by HL7 intended to significantly speed and enhance interoperability between healthcare systems. The FHIR methodology is dependent on the existence of a number of discrete data structure definitions called 'resources'. This project will create the set of essential resource definitions related to the domain of EHR and EHR systems, PHR and PHR systems, including Records Management and Evidentiary Support (RM-ES). The first step constrains this to Record Entry Lifecycle and Lifespan metadata.</t>
  </si>
  <si>
    <t xml:space="preserve">In producing resources, the committee will consult specifications from a wide variety of external organizations, including OpenEHR, IHE, various affiliates, government organizations and other SDOs. However, this consultation will not require direct interaction with these other organizations. (Though some may be involved in the ballot review process.)
ISO TC215 WG1/WG2, AHIMA.
</t>
  </si>
  <si>
    <t>Identify issues based on existing assets - Target: Jun - October 2014
Monitor comments &amp;amp; address in scheduled meetings; Update FHIR resources and profiles in daily build based on workgroup decisions - Target: Jun - Sep 2014
Provide finished resources - Target: December, 2014
Participate in quality assurance process - Target: December, 2014
Confirm ballot submission - Target: December, 2014
Draft dispositions to ballot comments &amp;amp; conduct votes - Target: May 2015
Update FHIR resources and profiles based on dispositions - Target: May 2015</t>
  </si>
  <si>
    <t>The project is intended to ensure that the FHIR resources reflect the domain experts' consensus on the relevant domain knowledge.</t>
  </si>
  <si>
    <t>Create user stories for defining the requirements - Target: First October 2014, and a bi-monthly follow up
Identification of requirements based on the user stories - Target: First November 2014, and then each a month after the user stories
Implementation of the requirements - Target: First January 2015 WGM, and then following additional user stories
Development of user guides for users - Target: First January 2015 WGM, and then following additional implementations
Adjustment of the tutorial presentation - Target: January 2016
Progress reports in the conference calls of the EHR WG and the wiki. - Target: Whenever a user story / requirements / implementation is ready
Work in progress will be uploaded on Box and deliverables will be available on GForge. - Target: Continues during whole project
Initial support to key users in installing and initial use of the tool. - Target: Jan WGM 2015, May WGM 2015, Sept WGM 2015, Jan WGM 2016, May WGM 2016
Acceptance test set up and carry out - Target: May WGM 2016
Project End Date (all objectives have been met) - Target: September 2016
Not in scope: 
Giving tutorials or webinars.</t>
  </si>
  <si>
    <t>It is difficult to manage existing functional models and functional profiles. Additionally, the development of new functional models and functional profiles becomes very complex because the number of functions has increased (from previous releases) and the need for new functional models is growing (e.g. Laboratory-S FM).
The need for a manageable PHR-S FM and functional profiles derived from the PHR-S FM is growing. The development of PHR's is growing and more and more (patient) organisations desire a standards-based method of defining PHR System requirements. Until now, the PHR-S FM and FP have been left out for reasons of having a slightly different organisation and content.
The third need is the need on tool support for translation of the functional models and the development of Realm functional profiles in the various HL7 affiliate countries. Many of them want the profiles and models available in their own language and projects are being prepared in several countries.
Since the need for new functional models is growing the framework approach like a superset of sections, functions and conformance criteria from which users can choose to develop a new functional model becomes obvious because of motives as increasing efficiency, time-savings and higher effectiveness. Users can use the framework to develop their functional model based on the experience of year's work that is already been done with the EHR-s FM and the PHR-S FM, and the first experiences with the current tool. Subsequently new functional profiles can be derived from that new functional model.
By including the traceability between the framework, the functional models and the functional profiles, a manageable whole of models and profiles will arise.</t>
  </si>
  <si>
    <t>1) HL7 International, internal tooling for EHR WG
2) HL7 Italy (contact Giorgio Cangioli)
3) HL7 Netherlands</t>
  </si>
  <si>
    <t xml:space="preserve">For 2015 and 2016, Arden Syntax will work on:
Project 1117 - Arden Syntax Implementation Guide Release 2
Project 1118 - Arden Syntax for Medical Logic Systems v3.0
Additional future work will be identified at the September, 2014 WGM in Chicago
</t>
  </si>
  <si>
    <t>Catalogue existing Consolidated CDA Pharmacy related templates by reviewing existing use cases and templates for relevance to Pharmacy and to identify gaps (missing templates or missing requirements/data) - Target: September 2014 WGM
Select a template to be used as a test of the process and tooling - Target: september 2014 WGM
Develop a process for creating universal templates - Target: September 2014 WGM
Develop a universal pharmacy template for the selected model - Target: January 2015 WGM
Validate template with Structured Document WG - Target: January 2015 WGM
Ballot and reconciliation - Target: May 2015 WGM
Re-Ballot as needed based on May 2015 ballot cycle - Target: September 2015 WGM
Ballot material published - Target: January 2016 WGM</t>
  </si>
  <si>
    <t>Multiple work groups are developing pharmacy related content. This project is needed to ensure consistency of pharmacy related models across all uses regardless of the method of transport by:
  - Creating a library of Universal pharmacy templates that can be used by other Work Groups to derive constrained versions
In addition, this project will review existing pharmacy templates developed by other Work Groups to ensure that they are derivable from the Universal Pharmacy Templates.
This project will develop a process for developing templates and will help to define the role of a Template Facilitator.</t>
  </si>
  <si>
    <t xml:space="preserve">Availability of resources from Pharmacy WG, Templates WG and Structured Document WG
Availability of Tooling
Training for Tooling
</t>
  </si>
  <si>
    <t>Complete analysis, design, draft specification work on FHIR Profiles for DAF - Target: 2015 October/November
Submit for DSTU ballot - Target: 2016 February
Ballot Comments Reconciliation - Target: 2016 March
DSTU Period - 24 months - Target: ~2016 August
DSTU updates to align with new versions of FHIR - Target: TBD
Normative with or following FHIR - Target: TBD</t>
  </si>
  <si>
    <t>The nation is reaching a critical mass of Health IT systems (EHRs, Data Warehouses etc.) that comply with data and vocabulary standards. The wide deployment of Health IT systems has created unique opportunities for providers, provider support teams, healthcare professionals and organizations etc. to access and use the patient data that is already collected during clinical workflows. While the Health IT systems provide many access paths through their pre-defined interactions between a user and the system, they are limited in their support for data queries, APIs, or services to access data sets as needed. Where Health IT systems provide data access, they likely do not use industry standard access methods. Increasing support for this class of data access, using industry standards, would enable other applications to expand the ability of users to create value out of their data without having to rely on the predefined access paths. Allowing access to this data can enable a provider to further analyze the collected data to understand a patient's overall health, the health of a provider's collective patient population, and use the data to power innovative new applications and tools to take better care of patients and populations.
The Data Access Framework (DAF) is standardizing how data can be accessed within an organization from disparate systems (called as Local DAF) and how data can be accessed from external organizations (called as Targeted DAF). Further DAF addresses both document access and discrete data element with granularity resembling FHIR resources. For Document access, DAF has adopted IHE XCA based protocols for SOAP, IHE MHDv2 for RESTful access which is based on FHIR. For discrete data element based access DAF is pursuing FHIR which is resulting in this PSS. 
DAF Discrete Data Element Access:
DAF has developed a list of data elements starting from Meaningful Use Stage 2 which are expected to be retrieved using queries. These data elements include problems, medications, allergies, patient demographics among others. DAF will be specifying the Query parameters that must be supported for each FHIR resource representing the data elements. In addition DAF may constrain cardinality and vocabularies on FHIR resources being returned as part of the Query Result. 
Over 80% of the DAF data element needs are covered in the existing FHIR DSTU. So rather than wait for C-CDA on FHIR or other projects creating resource profiles, DAF intends to use existing FHIR DSTU and will focus on the 80% of the data elements available. The remaining 20% we expect to be added as part of the next version of FHIR DSTU and we will adopt then as they get added. The DAF profile is focused on constraining cardinality and vocabulary, is not planning on creating new extensions for data element purposes. The key reason why DAF would like to proceed on this project is to start getting pilots underway on FHIR using the DAF profiles to gather feedback and gain useful experience implementing these profiles in the real-world as soon as possible. These lessons learned will inform the ONC organization to determine various aspects of FHIR such as maturity, ease of implementation, effectiveness, policy frameworks and other aspects necessary for large scale adoption by the industry.</t>
  </si>
  <si>
    <t>1) ONC Standards Implementation and Testing Environment (SITE)
2) Other Pilot recruitment activities currently in progress (Argonaut)</t>
  </si>
  <si>
    <t>1. FHIR's tools and publication mechanisms 
2. Collaboration with C-CDA on FHIR</t>
  </si>
  <si>
    <t>2015 May Ballot Cycle Info: DSTU             
Ballot results: Did not meet basic vote requirements
Document Name: HL7 FHIR(&amp;#174;) Profile: Data Access Framework (DAF), Release 1
2015 Jan Ballot Cycle Info: COMMENT ONLY
Ballot results: Met basic vote requirements. 54 Negatives to reconcile
Document Name: HL7 FHIR(&amp;#174;) Profile: Data Access Framework (DAF), Release 1 -US Realm</t>
  </si>
  <si>
    <t xml:space="preserve">As part of the Clinical Quality Framework S&amp;amp;I initiative, and HL7&amp;rsquo;s CQI and CDS workgroups, work is underway to develop a harmonized data model and expression language to define electronic Clinical Quality Measures (eMeasures) and Clinical Decision Support artifacts. The Quality Improvement and Clinical Knowledge (QUICK) data model and Clinical Quality Language (CQL) are products developed within the HL7 family to address the harmonization requirement.
The Health Quality Measure Format (HQMF) and the related US-realm Implementation Guide, the QDM-based HQMF implementation guide, is currently used to define eMeasures in the US.
The scope of this project is to develop an implementation guide that defines how HQMF is used in combination with CQL and QDM to define clinical quality measures. The implementation guide will define the mechanisms for identifying concrete CQL artifacts in HQMF and referencing the expressions defined in such artifacts for measure definition purposes.
</t>
  </si>
  <si>
    <t>Ballot for Comment: CQL-based HQMF Implementation Guide - Target: January 2015 WGM
DSTU Ballot - Target: May 2015 WGM
Complete Ballot Reconciliation - Target: August 2015
Final DSTU Published - Target: September 2015
DSTU Updates - Target: August 2015 - August 2017
STU Ballot (R2) to incorporate CQL changes and QDM templates - Target: January 2017
STU Updates - Target: May 2017 - December 2019
Project End Date (all objectives have been met) - Target: TBD
Original Target Dates:
Ballot for Comment: CQF-based HQMF Implementation Guide - Target: January 2015 WGM
DSTU Ballot - Target: May 2015 WGM
Complete Ballot Reconciliation - Target: August 2015
Request DSTU Publication - Target: 2015 September
DSTU Period - 24 months - Target: 2015 Sept - 2017 Sept
DSTU updates as required - Target: 2015 Sept - 2017 Sept
Submit for Normative Ballot - Target: 2017 Sept Ballot</t>
  </si>
  <si>
    <t>This project is part of a broader effort to align the HL7 Product Family related to Health Quality using the Interoperability Specification Matrix of the HL7 Services Aware Interoperability Framework as a guiding framework. The expression of clinically relevant information for use in quality measurement and clinical decision support has historically been viewed from different perspectives, based on the different specific needs of each domain. However, the existing artifacts provide significantly different approaches to representation of what are essentially the same underlying concepts. Existing projects are underway to define a shared logical data model (QUICK) and a shared expression language (CQL). This project will develop an implementation guide which is part of the evolution to CQL and QUICK, using CQL and the existing QDM to specify how these common components are used in conjunction with HQMF to define clinical quality measures. 
An existing IG (the QDM-based HQMF IG) defines how Quality Data Model (QDM) constructs are represented using native HQMF. In the future it is expected that the QDM will be supplanted by the combination of CQL and QUICK. When this happens, a future CQL-based HQMF IG will similarly supplant this version of CQL-based HQMF IG. The timing of this transition is not currently clear. The scope of the two IGs is different:
 - The QDM-based HQMF IG defines, via templates, how an abstract data model and expression language (the QDM) is mapped to HQMF to represent a clinical quality measure.
 - The CQL-based HQMF IG will define how concrete CQL logic artifacts (which incorporate templates from QDM) are combined with HQMF to represent a clinical quality measure.
It is anticipated that this project, while not directly focused on quality reporting, will be relevant to, and may inform, the evolution of the QRDA-based quality reporting set of specifications.</t>
  </si>
  <si>
    <t xml:space="preserve">1) CMS
2) MITRE
3) Telligen
4) The Joint Commission
</t>
  </si>
  <si>
    <t>Clinical data element set harmonized with Schizophrenia and MDD standards - Target: March 2015
Domain Analysis Model for September cycle Bipolar Ballot- Target: September 2015
Domain Analysis Model for September cycle General Anxiety Disorder Ballot- Target: September 2016</t>
  </si>
  <si>
    <t>1) United States Food and Drug Administration
2) Pharmaceutical companies with mental health products in development</t>
  </si>
  <si>
    <t>Food and Drug Administration - Collaborative Agreement U24FD005242
Clinical Data Interchange Standards Consortium (CDISC)</t>
  </si>
  <si>
    <t xml:space="preserve">2017 Jan Ballot Cycle Info: INFORMATIVE            
Ballot results: Met basic vote requirements. 13 Negatives to reconcile
Document Name: HL7 Version 3 Domain Analysis Model: Generalized Anxiety Disorder, Release 1
Submitter: Lynn Laakso MPA
2016 Sept Ballot Cycle Info: INFORMATIVE            
Ballot results: Did not meet basic vote requirements
Document Name: HL7 Version 3 Domain Analysis Model: Bipolar and Generalized Anxiety Disorder, Release 1
2016 Jan Ballot Cycle Info: INFORMATIVE            
Ballot results: Met basic vote requirements. 9 Negatives to reconcile
Document Name: HL7 Version 3 Domain Analysis Model: Bipolar and Generalized Anxiety Disorder, Release 1 </t>
  </si>
  <si>
    <t>Initial draft of methodology for WG review - Target: 2014-09 WGM
Draft for Comment Ballot - Target: Jan 2015
First Normative Ballot - Target: May 2015
Second Normative Ballot - Target: Sep 2015
Initial draft of methodology for WG review - Target: 2014-09 WGM
Draft for Comment Ballot - Target: Jan 2015
First Normative Ballot - Target: May 2015
Second Normative Ballot - Target: Sep 2015
Initial draft of methodology for WG review - Target: 2014-09 WGM
Draft for Comment Ballot - Target: Jan 2015</t>
  </si>
  <si>
    <t xml:space="preserve">Currently each product line and even work group is approaching conformance and constraint modeling in their own way. Similarly, analysis models are free-style and do not describe interoperability requirements in a consistent way. The original HDF 1.5 methodology has not been updated to reflect the current use of DAMs as precursor models for HL7 standards and implementation guides. As the DAMs are becoming an important means for domain experts to communicate their needs to standards development and implementation guide developers as well as implementers and software quality engineers.
Currently, healthcare organization are concerned about 'HL7 conformance' in a generic way but in reality conformance to HL7 can only be evaluated effectively against specific HL7 implementation guides, provides, templates, constraints, and conformance criteria applied to the default standards (e.g. HL7 CDA R2, EHR FM) to allow for testable and unambiguous criteria. 
</t>
  </si>
  <si>
    <t xml:space="preserve">2017 Jan: F. Oemig: Place on hold with a new startup date for January 2018. Ted is preparing a document for vocabulary that would fit in here and covers part of it. So, we need to discuss with vocabulary first.
</t>
  </si>
  <si>
    <t>Project Scope Statement Approved - Target: 2014 February
Project plan with resource assignments - Target: 2014 April
Submit for Normative Ballot - Target: 2017 May Ballot
Complete ballot Reconciliation - Target: 2017 August
Integrate ballot comments - Target: 2017 Oct
Submit for Publication - Target: 2017 Dec
Receive ANSI Approval - Target: 2018 Jan
Project End Date - Target: 2018 Jan</t>
  </si>
  <si>
    <t>The CDA R2.0 standard was released by HL7 in 2005, as a result, significant implementation guide development has occurred based on the CDA standard, which have identified:
1. Extensions required to CDA standard 
2. Modeling and vocabulary deficiencies
It is anticipated that an incremental enhancement could potentially alleviate a number of these issues. 
Key benefits
1. Support for new vocabulary constructs
2. Ability to develop consistent models with other HL7 committees
3. Current extensions and subschemas will be eliminated</t>
  </si>
  <si>
    <t>Aug 2016 Update: After review by the project team, we would like the dates to be extended by 1 year, as shown above.
The CDA R2.1 is a new project, once this project is approved, we will be looking to shut down the old CDA R3.0 project (#1083)</t>
  </si>
  <si>
    <t xml:space="preserve">Normative ballot - Target: 2015 Jan Ballot
Project End Date (all objectives have been met) - Target: May 2015 WGM
</t>
  </si>
  <si>
    <t>Core Principles Release 1 consolidated, for the first time, (almost) all of the 'rules' that govern the assembly of information models for use in HL7 RIM-derived information structures. Because these two topics were excluded, the update should be undertaken to provide a complete specification and to remove the '(almost)' from the above.</t>
  </si>
  <si>
    <t>We will create a Domain Analysis Model for the intra-operative phase of the anesthesia process which will include the following:
 - Use case diagram(s)
 - Class diagram(s) (UML)
 - Activity model(s)
 - Value sets containing IOTA / IHTSDO anesthesia terms - Target: 2015 May Ballot
Project End Date (all objectives have been met) - Target: 2015 Sep WGM</t>
  </si>
  <si>
    <t>Submit PSS - Target: 1/15/2015
Approve PSS - Target: 1/30/2015
Draft approach (might be committee motion or 1-page document) - Target: 2/13/2015
Final approval - Target: 2/27/2015</t>
  </si>
  <si>
    <t>The Structured Documents Working Group (SDWG) is the owner of several standards within HL7. Consolidated CDA (C-CDA) is one of those standards with numerous value sets (80+) that are directly maintained in the guide.
Ongoing stewardship and maintenance of these Value Sets is unclear.</t>
  </si>
  <si>
    <t xml:space="preserve">Development of the Pharmacist Functional Profile for multiple practice settings using the Profile Designer Tool - Target: January 31, 2016
Submit for Normative Ballot - Target: 2016 May Ballot
Complete Normative ballot reconciliation - Target: 2017 Jan WGM
Submit Publication Request - Target: 2017 May
Receive ANSI Approval - Target: 2017 Nov </t>
  </si>
  <si>
    <t>NOTE: Because the Project Title is so similar to an existing standard, HL7 will submit the following name to ANSI for the standard that is created from this project: 
HL7 EHR-S FM R2 Pharmacist Functional Profile Release 1</t>
  </si>
  <si>
    <t>Project scope approved by nursing working group in HL7 and leaders of external organisations. Begin to 
engage vendors and sponsors - Target: November 21, 2014
Use case descriptions borrowed from existing standards work and glued together in both clinical use case, deploying devices, continuity of care use case illustrating data exchange cross organisational borders, aggregation use case for quality reporting, blue button like forwarding data to personal health record, and deployment in personal mobile devices (smartphone app). Engage additional vendors - Target: 31 January 2015, directly after the HL7 WGM.
Inventory of available HL7, IHE and external interoperability standards and profiles that fit the use case. Gap analysis and define missing pieces. Final selection of the data elements to be exchanged from the initial listing in this PSS. 
Engage additional vendors - Target: Per the HL7 May 2015 WGM
First Connectathon session at HL7; Develop artifacts to cover the missing pieces; Engage additional vendors - Target: Sept 2015 WGM
Second connectathon session at HL7; Find solutions for issues arising.; Engage additional vendors - Target: January 2016 WGM
Third connectathon at IHE and final rehearsal at HL7 - Target: May 2016 WGM
Showcase at the 13th International Congress in Nursing Informatics Geneva, Switzerland - Target: June 25 to 29 2016</t>
  </si>
  <si>
    <t>Each year:
 - Review Tasks and Measures
 - Compare tooling strategy to the HL7 Strategic Plan
Create new Tooling Strategy upon expiration of current strategy</t>
  </si>
  <si>
    <t>Initial Phase - FHIR ballot process pilot:
Develop draft FHIR-specific ballot spreadsheet - Target: March 9, 2015
Develop draft FHIR ballot process documentation - Target: March 9, 2015
Conduct wiki-based review of draft FHIR ballot process - Target: March 9 - March 20, 2015
Update process based on outcome of review - Target: March 29, 2015
Progress report to TSC and seek approval to pilot proposed process in current ballot cycle - Target: March 30, 2015
FHIR DSTU 2 ballot opens with approved reconciliation spreadsheet and instructions to balloters - Target: April 3, 2015
Educate work group co-chairs on draft process - Target: March 30 - May 2015 HL7 WGM
Develop/deploy tools necessary to migrate comments from spreadsheets to GForge and back. This may include scripts, Excel macros, etc. - Target: May HL7 2015 WGM
Pilot process during the May 2015 FHIR DSTU 2 ballot - Target: May 2015 WGM
Review status of pilot during the May WGM - Target: May 2015 WGM
Review process after FHIR DSTU 2 Reconciliation complete - Target: Summer 2015
Update process based on process review - Target: Summer 2015
Report status Initial phase to TSC - Target: Oct 2015 WGM
Second Phase - Update various HL7 process documents
Seek approval from TSC to mandate process for FHIR. TSC option to allow or mandate use for other HL7 ballots. This includes TSC authorization to purse the rest of the second phase steps to incorporate this process into various HL7 process documentation. - Target: Oct 2015 WGM
Identify and propose any necessary GOM changes - Target: TBD
Identify and propose any necessary co-chair handbook changes - Target: TBD
Update New Co-chair training materials as necessary - Target: TBD
Evaluate GForge performance; determine if GForge replace may be necessary. This would be done in conjunction with EST &amp;amp; staff and may spawn a separate project. - Target: TBD</t>
  </si>
  <si>
    <t>2017 Jan: FMG created project 1308, which will be the next release of this work, but no need to close this project yet.
Upon TSC approval, the TSC also voted to rename the project 'HL7 Ballot Process Pilot' in recognition that other product families could potentially use this process in the future if they so choose.
Other Providers: HL7 Steering Divisions, Work Groups and HL7 Voting Memebers</t>
  </si>
  <si>
    <t xml:space="preserve">Creation of the PUB XML to WIKI transform - Target: April 3rd 2015
Development of the initial Style Guide - Target: May 1st 2015
Final Revision of the Style Guide - Target: Dec 31st 2015
Creation of the WIKI to PUB XML transform - Target: Dec 31st 2015
Project Completion - Target: Dec 31st 2015
</t>
  </si>
  <si>
    <t xml:space="preserve">Core Use Case Documentation- Target: 2015 Nov
Submit Comment Only Ballot - Target: 2016 Jan WGM
Phase II - Following Comment Only Ballot - Target: TBD
</t>
  </si>
  <si>
    <t xml:space="preserve">Short-message technologies are one of the most widely used mobile applications with estimates of over 3 billion active users and encompassing upwards of 80% of mobile subscribers [Wikipedia]. Short-message technologies are generally composed of approximately 160 characters depending on device, implementation and character library. Due to the broad penetration and adoption of texting by people world-wide and the low infrastructure implementation requirements it has been identified as a valuable method for communicating health information across all socio-economic health settings.
Many healthcare settings, especially those within rural and low-income environments do not have the infrastructure needed to effectively support messaging payloads above a few kilobytes. This might be due to limitations of the mobile technology (e.g., low-end smartphone) or may be due to a lack of robust network connections within their area (e.g., sparse distribution of cell phone towers). Projects within these areas have frequently adopted short-message services as an intermediary way in which to communicate health care and public health services in a limited fashion. Most times, project-specific short-message structures are used in order to make ad-hoc standards for communicating essential information.
Within rural, remote and underserved settings there is a lack of robust information communication technologies (ICTs). Adoption of mobile solutions is growing, hence making short-message methods of health care communication a viable standard to promote. Communications might include broadcast-level public health messaging, disease management data collection, health services and supply management.
Healthcare-related short-message projects have frequently adopted short-message technologies as an intermediary way in which to communicate health care, public health and emergency response services in a limited fashion. Most times, project-specific short-message structures are used in order to make ad-hoc standards for communicating essential information.
There is currently no known standard for adoption and implementation of short-message technologies within the healthcare domain. Due to the prevalence of these global ad-hoc efforts and the interoperability implications therein it is critical that a standard in this domain be developed.
</t>
  </si>
  <si>
    <t>1) CAL2CAL
2) Health eServices, LLC
3) PALM Associates, Inc.
4) Epic</t>
  </si>
  <si>
    <t>Current collaboration discussions include the Office of the National Coordinator's S&amp;amp;I Framework, electronic Long-Term Services and Supports (eLTSS) project, and the Electronic Health Record vendor Epic.</t>
  </si>
  <si>
    <t>2017 Jan Ballot Cycle Info: COMMENT ONLY         
Ballot results: Did not meet basic vote requirements
Document Name: HL7 Mobile Health Service Framework: Mobile Framework for Healthcare Adoption of Short-message Technologies (mFHAST), Release 1
Submitter: Lynn Laakso MPA
2016 Sept Ballot Cycle Info: COMMENT ONLY         
Ballot results: Postponed
Document Name: HL7 Mobile Health Service Framework for Healthcare Adoption of Short-Message Technologies (mFHAST), Release 1</t>
  </si>
  <si>
    <t>Submit Framework for Comment Only Ballot(First Ballot Cycle) - Actual: 2016 Jan Ballot
Complete consideration of comments - Actual: 2016 Sept WGM
Submit for DSTU or Informative Ballot (1) - Target: 2017 May Ballot
DSTU Period - 12 months; complete reconciliation of comments - Target: 2017 Sept WGM
Submit for Normative Ballot - Target: ???
Complete Normative Reconciliation - Target: ???
Submit Publication Request - Target: ???
Receive ANSI Approval - Target: ???
Project End Date (all objectives have been met)*
*consideration will be given to beginning new project for V2 of the framework dependent on the continued evolution of consumer mobile devices and applications - Target: ???</t>
  </si>
  <si>
    <t xml:space="preserve">Industry is in need of privacy and data standards in order to create consumer smartphone health apps which are secure, private, and that allow for data generated from and through these apps to be used in other health care contexts (e.g., personal data tracking, integration into a person's record of care, clinical decision making). While the HL7 PHR-S FM expresses many of these functional requirements, it is not possible to use the PHR-S FM as-is to create mobile application standards. Mobile apps are generally not comprehensive in scope and, as such, mobile app standards cannot be extracted as PHR system profiles as it is impossible for most apps to adhere to all the SHALL statements within the PHR-S FM. </t>
  </si>
  <si>
    <t>Resource proposals have been submitted and endorsed for development by FHIR governance body- Target: Sept 1, 2015
Resource content ready for inclusion in next FHIR DSTU ballot - Target: Nov. 1, 2015</t>
  </si>
  <si>
    <t>FHIR is a major new initiative by HL7 intended to significantly speed and enhance interoperability between healthcare systems. The FHIR methodology is dependent on the existence of a number of discrete data structure definitions called 'resources'. This project will create a sequence resource definition related to the domain of clinical genomics.</t>
  </si>
  <si>
    <t>1) National Marrow Donor Program 
2) Vanderbilt 
3) Harvard/Boston Children’s Hospital</t>
  </si>
  <si>
    <t xml:space="preserve">Project id: 1123 Name: FHIR 2nd DSTU Ballot 
Or appropriate follow-on ballot (e.g. FHIR 3rd DSTU)
The artifacts produced by this project will be balloted as part of the FHIR DSTU project.
</t>
  </si>
  <si>
    <t xml:space="preserve">Submit for DSTU Ballot(First Ballot Cycle)Next FHIR DSTU interim ballot - Target: Sept 2015 or Jan 2016
Complete DSTU Reconciliation2 months post-ballot
Request DSTU PublicationWith FHIR DSTU publication
Project End Date (all objectives have been met) - Target: January or May 2016
</t>
  </si>
  <si>
    <t xml:space="preserve">The HL7 FHIR specification is viewed as HL7's next generation standards framework. It is based around the notion of health-related resources exposed in a number of representations (XML/JSON) using REST as well as other exchange paradigms. As such, FHIR closely aligns with modern Web architectures thus leading to its strong appeal among implementers.
As the corpus of Web-accessible health information and bio-medical knowledge bases grows, and as much of this knowledge is currently exposed for consumption as RDF and OWL, the ability to also access FHIR resources as RDF introduces an important opportunity to richly link clinical data with such knowledge bases, thus helping promote data mining, knowledge discovery and, ultimately, health innovation.
This project is a joint effort between HL7 and the W3C to promote semantic interoperability of structured healthcare information by using W3C Resource Description Framework (RDF), Linked Data, and related standards to express machine-processable meaning. </t>
  </si>
  <si>
    <t xml:space="preserve">1) FHIR Reference Implementations (at a minimum Java, C#, and Delphi)
2) HAPI FHIR Open Source FHIR API
</t>
  </si>
  <si>
    <t>Complete assessment of leverageable C-CDA assets - Target: May 20, 2015
Develop constrained model of specification - Target: June 1, 2015
Develop guide for DSTU ballot - Target: June 30, 2015
Submit guide to DSTU ballot - Target: August 2, 2015
Reconcile ballot comments to DSTU - Target: October 10, 2015
Conduct DSTU period - Target: November 2015 to April 2016
Prepare normative ballot - Target: May 2017 (orig date: April 2016)
Submit guide to ballot - Target: May 2017 (orig date: April 2016)
Reconcile ballot comments - Target: May 2017 (orig date: May 2016)
Publish - Target: June 2017 (orig date: June 2016)</t>
  </si>
  <si>
    <t xml:space="preserve">1) Zoll, Inc. (send &amp;amp; receive)
2) ImageTrend (receive)
</t>
  </si>
  <si>
    <t xml:space="preserve">US National Highway Traffic Safety Administration (NHTSA), via National Emergency Medical Services System (NEMSIS)
</t>
  </si>
  <si>
    <t>2016 Jan Ballot Cycle Info: NORMATIVE
Ballot results: Did not meet basic vote requirements
Document Name: HL7 CDA&amp;#174; R2 Implementation Guide: Emergency Medical Services Hospital Outcomes Report, Release 1 
2015 Oct Ballot Cycle Info: DSTU             
Ballot results: Met basic vote requirements. 20 Negatives to reconcile
Document Name: HL7 CDA&amp;#174; R2 Implementation Guide: Emergency Medical Services Hospital Outcomes Report, Release 1</t>
  </si>
  <si>
    <t>May 2016: MRocca: We would like to place this project on hold till October 2016 and anticipate to ballot the EMS Outcomes standard in May 2017. 
Regarding the fact that this project will produce Joint Copyright Material, a Joint letter was delivered previously for EMS PCR IG</t>
  </si>
  <si>
    <t xml:space="preserve">Prepare documentation of the tool - first draft - Target: 2015 Sep WGM
Include experience gained from the TB DAM Pilot - Target: 2015 Sep WGM
Move source code (now part of EHR project) to MAX Project at GForge - - Target: 2015 Sep WGM
Documentation of the tool -final - Target: 2016 Jan WGM
Submit a tutorial proposal to Education WG for approval - Target: 2016 Jan WGM
Make MAX and documentation available from the tooling page of the HL7 main website - Target: 2016 Jan WGM
Update HL7 wiki pages as needed - Target: 2016 Jan WGM
Project End Date (all objectives have been met) - Target: 2016 Jan WGM
</t>
  </si>
  <si>
    <t>1) Tuberculosis DAM, CIC
2) Bipolar Disorder DAM, CIC</t>
  </si>
  <si>
    <t>1) CDC/NHSN
2) Epic</t>
  </si>
  <si>
    <t>Initial Set high priority processes identified - Target: October 2015
Produce initial draft deemed to be ready for review - Target: Sept 2016
Develop peer review process for the document draft circulation and comment, and identify the review groups - Target: Sept 2016
Circulate draft for initial peer review and collect comments. Plan to use gforge.hl7.org issue tracker to collect comments - Target: Jan 2017
Close review period (this lasts xx) - Target: May 2017
Comments reviewed and dispositions completed - Target: Sept 2017
Re-publish improved process document - Target: January 2018
Hold discussion and review presentation at WG meeting - Target: January 2018
Present to the FTSD and TSC for approval/adoption - Target: February 2018</t>
  </si>
  <si>
    <t xml:space="preserve">National regulations citing the use of specific terminologies. 
Feedback from implementers encountering specific quality issues.
Accepted quality processes for terminology used in HIT.
</t>
  </si>
  <si>
    <t>2017 Jan: T. Klein: At the San Antonio WGM, Vocab put project on hold since most of the issues may be resolved by the UTG project. Vocab Will make a decision in Madrid (May 2017 WGM) whether to terminate TQA or not.
USR-SC signed on as a cosponsor</t>
  </si>
  <si>
    <t xml:space="preserve">The following US realm S&amp;amp;I lab related Implementation guides: 
HL7 Version 2.5.1 Implementation Guide: S&amp;amp;I Framework Lab Results Interface, Release 2 - US Realm (Sept 2014 ballot cycle)
HL7 Version 2.5.1 Implementation Guide: S&amp;amp;I Framework Laboratory Orders from EHR, Release 2 - US Realm (Sept 2014 ballot cycle)
HL7 Version 2.5.1 Implementation Guide: S&amp;amp;I Framework Laboratory Test Compendium Framework, Release 2 DSTU Release R2 (Jan 2015 ballot cycle) and
HL7 Version 2.5.1 Implementation Guide: Electronic Laboratory Reporting to Public Health, Release 2 (US Realm) (DSTU update following harmonization with LRI R2 - expected June 2015) are expected to be included in Meaningful Use regulation (MU) in the US for MU 2017 certification (stage 3), involving product certification testing in order for providers to be eligible for MU payment incentives. 
HL7 Version 2.5.1 Implementation Guide: S&amp;amp;I Framework Lab Results Interface, Release 1 - US Realm has been named in MU 2014 Certification (stage 2).
This means that vendors with a customer base in the US will have to support these IGs. It would be beneficial, if the IHE-Lab-Technical Framework and its profiles
were congruent with requirements prescribed in these guides.
Vendor participation in IHE is key to determining the most acceptable denominator. Vendors implementing in the US realm will have to adhere to US regulations - those
may not be needed to be ported all the way into the IHE profiles, but the IHE profile and the IG should not require opposite solutions to the same use case. Harmonize existing profiles with US realm profiles and then republish, where changes were needed. Get Clarifications on different interpretations of the base standard between the US realm IGs and IHE profiles through work at HL7 Orders and Observations WG.
</t>
  </si>
  <si>
    <t xml:space="preserve">For the US Lab realm guides the MU 3 time table is applicable.
No specific due dates outside of HL7 projects, though coordination with IHE lab’s publication of the updated Lab Technical Framework is desired.
</t>
  </si>
  <si>
    <t xml:space="preserve">HL7 Version 2.5.1 Implementation Guide: S&amp;amp;I Framework Lab Results Interface, Release 2 - US Realm - HL7 project ID#792
HL7 Version 2.5.1 Implementation Guide: S&amp;amp;I Framework Laboratory Orders from EHR, Release 2 - US Realm - HL7 project ID#922
HL7 Version 2.5.1 Implementation Guide: S&amp;amp;I Framework Laboratory Test Compendium Framework, Release 2 DSTU Release R2 - HL7 project ID#973
HL7 Version 2.5.1 Implementation Guide: Electronic Laboratory Reporting to Public Health, Release 2 (US Realm) - HL7 project ID#737
</t>
  </si>
  <si>
    <t>Draft Survey Tool - Target: January 2015
Pilot results for select standards and implementation guides - Target: May 2015
Refined Survey Tool and collection / publication process - Target: September 2015
Full Survey Tool and roll-out - Target: January 2016
First Published Results on Product Brief pages - Target: January - May 2016</t>
  </si>
  <si>
    <t>Enable intended users of HL7 standards or implementation guides to assess the maturity of a particular standard or implementation guide to support the user's interoperability use case(s).</t>
  </si>
  <si>
    <t>DSTU-1 ballot - Target: Jan 2016 ballot
DSTU-1 published - Target: May 2016 WGM
Normative Release 1 ballot - Target: TBD
Normative Release 1 published - Target: TBD</t>
  </si>
  <si>
    <t xml:space="preserve">Systems used to created patient-centered care plans through a patient mediated process need a way for individuals to share information about their care goals, preferences, and priorities. 
Individuals need a way to generate information about their care goals, preferences and priorities so that their wishes will be considered when providers create and update their care plan. 
Enabling interoperable exchange of this information makes it more possible for a person's care plan to be centered on the person's goals, preferences and priorities.
</t>
  </si>
  <si>
    <t>1) ADVault (Content Creator)
2) Allscripts (Content Consumer)</t>
  </si>
  <si>
    <t>Interest for use in upcoming eLTSS Pilot project (2016)
Overlaps with CBCC work on Patient-friendly Consent Language and Privacy Consent Directives (DAM and IG).
Overlaps with PC work on Care Plans (DAM).</t>
  </si>
  <si>
    <t>Informed by the HL7 Implementation Guide for CDA&amp;#174; Release 2: Consolidated CDA R2.1
Informed by the Document template for the Continuity of Care Document and other clinical summaries that include Advance Directives sections and entries.</t>
  </si>
  <si>
    <t xml:space="preserve">2016 Jan Ballot Cycle Info: DSTU
Ballot results: Met basic vote requirements. 14 Negatives to reconcile
Document Name: HL7 CDA&amp;#174; R2 Implementation Guide: Personal Advance Care Plan Document, Release 1 </t>
  </si>
  <si>
    <t xml:space="preserve">
</t>
  </si>
  <si>
    <t xml:space="preserve">Submit for Informative Ballot - Target: 2016 Jan Ballot
Complete the Informative Ballot Reconciliation - Target: 2016 May WGM
Submit Publication Request as an HL7 Technical Report and Request Registration with ANSI - Target: 2016 June
Receive ANSI Approval - Target: 2016 December 
Project End Date (all objectives have been met) - Target: 2016 December
</t>
  </si>
  <si>
    <t>See PSS Document for further detail regarding:
THE PURPOSE OF WORK INFORMATION
WORK INFORMATION CAN BE DIFFICULT TO GATHER AND LOCATE
SOURCES OF WORK INFORMATION
THE NEED FOR A CONSISTENT GLOSSARY OF TERMS
CERTAIN STAKEHOLDERS NEED WORK INFORMATION
CERTAIN STAKEHOLDERS WOULD BENEFIT FROM CONSISTENTLY INCLUDING CAUSATION CODES FOR INJURY AND ACUTE POISONINGS
POSSIBLE BENEFITS OF STANDARDS-BASED WORK INFORMATION FUNCTIONALITY
POSSIBLE FUTURE CONSEQUENCES OF DEVELOPING THIS FUNCTIONAL PROFILE</t>
  </si>
  <si>
    <t>Work and Health Functional Requirements
Work and Health Vocabulary
Work and Health Glossary</t>
  </si>
  <si>
    <t>The Work and Health Functional Profile will co-exist with the 'Occupation Disease Injury, and Fatality Functional Profile (of the EHR-S FM R2)'. They fill different purposes and so are distinct profiles.</t>
  </si>
  <si>
    <t xml:space="preserve">Consistent epSOS specifications, implementation guidance materials, validation support, (content) testing support,
artefacts available in the EU ART-DECOR template and value set repository - Target: January 2016
End of Investigative project by creating full PSS or abandoning the project (end date no more than two trimesters) - Target: October 2015
New epSOS specification available in ART-DECOR - Target: November 2015
EU REALM DSTU ballot - Target: January 2016
Project End Date (all objectives have been met)
Note: End date must be no more than two WGM cycles, e.g. project initiated at January WGM must complete investigation by September WGM. - Target: May 2016
</t>
  </si>
  <si>
    <t xml:space="preserve">Improvement of the quality of the epSOS CDA specifications, facilitating their adoption by vendors, procurers and testers.
It is taken as a given fact that the Templates DSTU helps to successfully reach the criteria mentioned in 3c, except bullet d)
</t>
  </si>
  <si>
    <t>Submit for DSTU Ballot - Target: December 2015
Complete DSTU Reconciliation - Target: May 2016
Submit for Publication - Target: June 2016
Provide ongoing errata updates
Submit for Normative Ballot - Target: September 2017
Complete Normative Reconciliation - Target: January 2018
Submit for Publication - Target: February 2018
Project End Date (all objectives have been met)- Target: February 2018</t>
  </si>
  <si>
    <t xml:space="preserve">This project is required to meet industry needs for a testable implementation guide by defining conformance statements for the exchange of Attachments. It is intended for potential inclusion as part of the HIPAA 'Attachments' rule. </t>
  </si>
  <si>
    <t xml:space="preserve">1) BCBSA - Blue Cross/Blue Shield Association
2) esMD - CMS Electronic Submission of Medical Documents
</t>
  </si>
  <si>
    <t xml:space="preserve">Attachments Supplement
Supplemental Guide for Attachments
Attachments Exchange
Attachments Exchange Implementation Guide </t>
  </si>
  <si>
    <t>How much content for this project is already developed?80+% (as HL7 Informative Document)
Was the content externally developed (Y/N)? No
Is this a hosted (externally funded) project? (not asking for amount just if funded) No</t>
  </si>
  <si>
    <t xml:space="preserve">2016 May Ballot Cycle Info: DSTU
Ballot results: Met basic vote requirements. 22 Negatives to reconcile
Document Name: HL7 Attachment Specification Implementation Guide: Exchange of C-CDA Based Documents, Release 1. Requesting alternate ballot title HL7 Version 3 Domain Analysis Model: Biomedical Research integrated Domain Group, Release 2
2016 Jan Ballot Cycle Info: DSTU
Ballot results: Postponed
Document Name: HL7 Attachment Specification Implementation Guide: Exchange of C-CDA Based Documents, Release 1 </t>
  </si>
  <si>
    <t>Submit for STU Ballot - Target: 2016 Sept Ballot
Complete STU Reconciliation - Target: 2017 Jan WGM
Request STU Publication - Target: 2017 Mar 
STU Period - 12 months - Target: 2017 Mar - 2018 Mar
Submit for Normative Ballot - Target: 2018 Sept Ballot
Complete Normative Reconciliation - Target: 2019 Jan WGM
Submit Publication Request - Target: 2019 Feb
Receive ANSI Approval - Target: 2020 Feb
Project End Date - Target: 2020 Feb</t>
  </si>
  <si>
    <t>The current HL7 CDA Vital Records Death Reporting DSTU was designed to provide a document standard that will support interoperable electronic data exchanges among electronic health record systems, United States (U.S.) vital records (VR) systems and potentially other public information systems for death events. Release 1 was limited to a subset of the content required for death reporting that may be transmitted from the health care organizations' electronic health record systems to their state/jurisdictional Vital Statistics Agency based on the U.S. Standard Certificate of Death. The Scope Statement for Release 1 of this standard noted 'In a later stage, the CDC/NCHS will also explore the potential to use the same standard to transmit vital records death reporting information from the state Vital Statistics Offices to the CDC/NCHS.' This project will address this reporting need. State and jurisdictional Vital Records representatives have expressed the need for both a messaging and document standard approach for VR death reporting to support individual state/jurisdictional implementation requirements.</t>
  </si>
  <si>
    <t xml:space="preserve">1) State Recipient of CDC/NCHS RFP for Patient Centered Outcomes Research Project
2) CDC/NCHS
</t>
  </si>
  <si>
    <t xml:space="preserve">Resources updated and published as part of DSTU 2.1 - Target: June 1, 2016
Resource content ready for inclusion in next FHIR DSTU ballot - Target: Dec. 31, 2017
</t>
  </si>
  <si>
    <t>FHIR is a major new initiative by HL7 intended to significantly speed and enhance interoperability between healthcare systems. The FHIR methodology is dependent on the existence of a number of discrete data structure definitions called 'resources'. This project will create and maintain those resources needed to define FHIR artifacts and support fundamental FHIR processes.</t>
  </si>
  <si>
    <t>HL7's SVN repository</t>
  </si>
  <si>
    <t xml:space="preserve">This work will be part of the FHIR ballot.
This project will not ballot directly. Instead, content will be combined with resources from other committees and jointly balloted as part of the next FHIR DSTU ballot (managed as a distinct TSC project).
</t>
  </si>
  <si>
    <t>FHIR is a major new initiative by HL7 intended to significantly speed and enhance interoperability between healthcare systems. The FHIR methodology is dependent on the existence of a number of discrete data structure definitions called 'resources'. This project will create and maintain those resources and pages needed to support secure use and protect privacy.</t>
  </si>
  <si>
    <t>Update the existing Implementation Guide, an Informative document, primarily to use C-CDA R2 Templates and ballot it as a DSTU - Target: 2016 Jan Ballot
Reconcile ballot comments and revise the Implementation Guide, and request publication as a DSTU. - Target: 2016 Jan
DSTU Period - 12 months (but considering 24 months) - Target: 2016 Jan - 2017 Jan
Sequence (2): (while the IG is in its DSTU comment period)
Prepare a 'DAM-lite' analysis document to document use case(s) and actors for supplemental data use in conjunction with a core initial case report standard; submit as an Informative ballot. - Target: 2016 May Ballot
Reconcile ballot comments, revise the ballot document, and ballot as an second Informative ballot. - Target: 2016 May
Sequence 3: (bringing the two threads together)
Use the DSTU comments and the published Informative Document to inform the changes to the DSTU Implementation Guide, or other documents, as appropriate. Revise the Implementation Guide and/or revise the Informative document for use as a basis for a major update to the Implementation Guide. - Target: 2016 Sep - 2017 May
Submit the Informative document for a third ballot and the Implementation Guide for first Normative Ballot - Target: 2017 May Ballot
Complete Normative Ballot Reconciliation - Target: 2017 Sep WGM
Submit Publication Request - Target: 2018 Oct
Receive ANSI Approval - Target: 2018 Nov 
Project End Date (all objectives have been met) - Target: 2018 Dec</t>
  </si>
  <si>
    <t>In October, 2009 SDWG published an Informative Document, 'HL7 Implementation Guide for CDA Release 2: Public Health Case Reporting, Release 1 (US Realm).' This document has not enjoyed wide adoption but it is widely believed to be a possible starting point for an implementation guide that would enjoy wide adoption. The publication of the common templates of Consolidated CDA (C-CDA) has won great acceptance and the PHCR standard must be revised to include this important standard.
Case reporting is part of the CMS and ONC NPRMs for Meaningful Use Stage III. Electronic case reporting is considered to be a critical public health need and a core initial case report is a needed component of a viable nationwide approach. The failure to have a workable case reporting standard will impede outbreak management and negatively impact the monitoring of disease trends.</t>
  </si>
  <si>
    <t>1) One or more vendors – providers of software to senders.
OZ Systems (participation confirmed 3/19/2015)
2) One or more Public Health Authorities (State Departments of Health) – receivers.
None identified at this time. TN is a probable participant if a sender can be located in Tennessee. Other states who were participants in the PHDSC pilot project are possible participants.
3) Hospitals and/or large provider organizations – senders of data to their respective public health authorities. None identified at this time.
4) Possible support for pilots is under consideration at the Association of State and Territorial Health Officers (ASTHO) as a part of their Public Health Community Platform activities.</t>
  </si>
  <si>
    <t>C-CDA - coexisting
2009 PHCR guide - replacing</t>
  </si>
  <si>
    <t>Several U.S. Government agencies and several NGOs have created some materials that will be used as reference material in this project. The organizations include the Office of the National Coordinator, Standards and Interoperability Framework (S&amp;amp;IF), the Association of State and Territorial Health Officers (ASTHO), the Council of State and Territorial Epidemiologists (CSTE), and others.
For projects that have some of their content already developed:
How much content for this project is already developed?approx. 50%</t>
  </si>
  <si>
    <t>Distribute multi-year planning spreadsheet and support powerpoint and gForge template to pilot teams. - Target: Nov 2015
Teams pilot the multi-year planning tool and process and develop feedback and suggestions for permanent solution - Target: Jan 2016
End of Investigative project by creating full PSS or abandoning the project (end date no more than two trimesters) - Target: May 2016</t>
  </si>
  <si>
    <t>May 2016: Project Services requested to place project On Hold due to lack of resource availability to provide input. Plan to resume work on September, 2016
Other interested parties and their rolesElectronic Services and Tooling;
Pilot groups: PHER; EHR; Project Services; Orders and Observations;</t>
  </si>
  <si>
    <t xml:space="preserve">More and more healthcare institutions are looking toward cloud-based deployment approaches to leverage shared infrastructure and to more effectively enable IT across institutions and business partners. While HL7 has standards that have utility and potential benefit in this space, nothing has been documented and published to address this need or to help provide guidance on how such an implementation approach might be realized.
Existing Cloud documentation does not address the types of specific design and implementation principles that would promote interoperability and sharing of information, and are more generally based on how to replatform an existing application into a cloud hosted environment. Existing industry literature and discussion has been limited to primarily HIPAA concerns and replatforming, not getting into the topics aforementioned. 
This blueprint will be more targeted to organizations that are re-envisioning their HIT as part of re-engineering or HIT evolution activities. It will not emphasize HIT migration. 
</t>
  </si>
  <si>
    <t>Define project scope - Target: Dec 2015
Phase I: Develop ODH template using IHE template as the starting point - Target: March 2016
Phase I: Draft for Comment Ballot on proposed template - Target: May 2016 ballot
Phase I: Draft for Comment ballot reconciliation - Target: May 2016 WGM
Phase II: Ballot template as part of the next release of C-CDA - Target: TBD</t>
  </si>
  <si>
    <t>The project will facilitate the use of work information collected in health information systems, such as electronic health record systems. The majority of adults in the U.S. spend more than half their waking hours at work. Therefore health and work are inextricably inter-related. For example, the management of chronic conditions requires taking the patient's work environment into consideration. Furthermore, the recognition of new conditions related to previously unknown workplace hazards has often come from astute clinicians, which requires knowledge of the patients' work-setting.
Currently, work information collected to facilitate patient care is typically recorded in free text notes and is not described in the same way across records. Therefore it is not easily referenced by care providers over time or when a patient is seen by multiple care providers. In addition, structuring work information would facilitate care by providing a means to review population health based on key factors. When organized as structured and defined data elements, work information could be utilized by the system to assist the provider with recognition and treatment of conditions related to or exacerbated by work, as well as treatment decisions for conditions that are not related to work but can be affected by work, such as diabetes management.
There is regulatory interest and intent to include some ODH data elements in EHR certification criteria (see Office of the National Coordinator for Health IT Interoperability Roadmap, ONC 2017 EHR Certification criteria, and Institute of Medicine report (2014. Capturing social and behavioral domains in electronic health records: Phase 1. Washington, DC: The National Academies Press). There is an opportunity to establish a preferred structure and definition for ODH in a CDA format before the regulatory requirements are put in place and the data are widely captured and shared. Acting now will facilitate interoperable implementation across systems when certification criteria are put in place. Because of the current regulatory requirements to produce a C-CDA document, C-CDA is seen as the de facto place for this template to serve as the preferred structure for ODH.
Providing structure to content about patient work that is sometimes already collected will make it more useful, benefiting both patients and providers. Collection of structured ODH may be accomplished in multiple ways. The simplest mechanism for collecting work information would be by patient data entry, which would be similar to a person providing information for job applications, which are often completed online.</t>
  </si>
  <si>
    <t>IHE
NIOSH/CDC</t>
  </si>
  <si>
    <t xml:space="preserve">Complete gap analysis for FHIR death resources and create death reporting FHIR resources to address identified gaps DSTU3 (milestone) - Target: December 31, 2016
Create FHIR Death Profiles - Target: December 31, 2016
Review existing resources for changes needed with each FHIR ballot - Ongoing
Ballot New FHIR Resource DSTU with FMG Ballot - Target: 2017 as recommended by FMG
Project End - Target: December 31, 2018
</t>
  </si>
  <si>
    <t>Project facilitators envision the development of applications that physicians could access via the EHR to complete and certify death certificates. This project will build the specifications that others can utilize to build these applications. This project will build a reference implementation for the SMART on FHIR application. The app will provide a form of clinical decision support, by mining the decedent's health record and notifying the clinician of conditions that were most likely associated with the decedent's death. This project will identify, enhance, and/or create the set of essential death FHIR resource definitions needed to support the development of applications to enhance death reporting.</t>
  </si>
  <si>
    <t>1) Michigan Department of Health and Human Services
2) Leidos (Austin Kreisler)</t>
  </si>
  <si>
    <t>Laboratory Report CDA R2 Implementation Guide - Version 1.1
Begin Date: - Target: 10/03/2015
Estimated End Date:- Target: 06/10/2015</t>
  </si>
  <si>
    <t xml:space="preserve">Allow the exchange of Laboratory Reports among Regions, in accordance with the requirements defined by the 'DPCM Attuativo FSE - DPCM n&amp;#176;178/2015' for the realization of a set of interoperable Regional EHR-S ('Fascicolo Sanitario Elettronico'). </t>
  </si>
  <si>
    <t xml:space="preserve">Documentation Available only in Italian.
Other involved Organizations/Government Agencies: Regione Abruzzo; Regione Basilicata; Regione Calabria; Regione Lazio; Regione Liguria; Regione Veneto
</t>
  </si>
  <si>
    <t xml:space="preserve">The purpose of this project is to ensure that the structured product label V3 artifact includes all of the necessary data elements for food and dietary supplements. The goal is to allow the electronic transmission of foods, branded food products, dietary supplements and botanicals. The dietary supplements and botanicals are included to encompass those products that are currently not available in the medicinal structured product label standards. The following types of data elements will be included in the V3 DMIM: nutrient composition, ingredients, allergens, product image and GTIN barcode (GS1 standard). </t>
  </si>
  <si>
    <t>Finalize Project Scope Statement with RCRIM including concurrence of interested parties and submit to Steering Division - Target: December 8, 2015
TSC Approval date - Target: January 2016 WGM meeting
Perform a gap analyses of current SPL standard and stakeholder requirements - Target: January - February 2016
Develop V3 draft DMIM (if additions necessary) - Target: February 21, 2016
Complete supporting V3 file documentation - Target: March 2, 2016
NIB Due - Target: February 15, 2016
Finalize ballot content (Initial ballot content due) - Target: February 21, 2016
Submit Final V3 ballot content for May 2016 ballot (if needed) - Target: March 6, 2016
Ballot reconciliation - Target: May, 2016
Publish Normative standard - Target: Summer 2016</t>
  </si>
  <si>
    <t>This project helps address ISO and HL7 ballot comments related to consistent IDMP standards implementation and use internationally. The ISO IDMP standards are based upon HL7’s Common Product Model as the overarching information model and therefore HL7 input is needed to help ensure consistency with any associated CMETs and vocabulary requirements. Additionally, the Structured Product Labeling (SPL) Release 8 standard is also referenced as the data exchange format for IDMP information exchange. Due to the interdependencies with HL7 modeling and messaging constructs used for IDMP standards, ISO TC 215 Workgroup 6 believes it is important that the ISO Technical Specifications be reviewed in HL7.</t>
  </si>
  <si>
    <t xml:space="preserve">The following projects have a reference to SPL/IDMP related work:
Project ID 858: Common Product Model
Project ID 501: IDMP Terminologies Project (JIC Project)
Project ID 325: SPL Release 7/Medicinal Product Information
Project ID XXX: Substances CMET
</t>
  </si>
  <si>
    <t>Elliot Silver</t>
  </si>
  <si>
    <t xml:space="preserve">A single standard formally endorsed by both HL7 and DICOM will be important to present a unified approach to the worldwide developer community. HL7 endorsement of DICOM PS3.20 will allow the deprecation of the HL7 informative universal realm DIR Release 1, and set the stage for incorporation of a US-realm equivalent into a future C-CDA release. 
This operationalizes the commitments of both organizations through the Joint Initiative Council on Global Health Informatics Standardization.
</t>
  </si>
  <si>
    <t>DICOM PS3.20: Imaging Reports using HL7 CDA
DICOM Imaging Report Templates
DICOM Part 20</t>
  </si>
  <si>
    <t xml:space="preserve">HL7 [Informative] Basic Imaging Reports in CDA and DICOM Diagnostic Imaging Reports (DIR) Release 1 
Diagnostic Imaging Report section of the several releases of the HL7 [DSTU] Consolidated CDA Implementation Guide.
</t>
  </si>
  <si>
    <t>How much content for this project is already developed?100 %
Was the content externally developed (Y/N)? Yes, DICOM WG-08 in collaboration with IIWG, SDWG, RSNA</t>
  </si>
  <si>
    <t>Project Scope Statement (PSS) - Target: October 20, 2016
Draft Template Content - Target: February 2017
Notice of Intent to Ballot (NIB) - Target: July 2017
Pre-ballot Review - Target: August 2017
Pre-ballot Approval - Target: August 2017
Final Ballot Content Due - Target: August 2017
Ballot Opens for Voting - Target: August to September 2017
Ballot Reconciliation - Target: September to December 2017 
Publication - Target: January 2018
STU - Target: 2018 to 2020
Normative - Target: TBD</t>
  </si>
  <si>
    <t xml:space="preserve">The need is two-fold. The immediate need is support the CMS Medicare Part D Enhanced Medicare Therapy Management (MTM) program that starts on January 1, 2017. This pilot will start in 5 Medicare Part D regions. Applicants in these regions will have the opportunity to leverage pharmacy providers with issues related to medication management and adverse outcomes. The development of the Pharmacist Care Plan would be a mechanism to support the MTM model of enhanced care which includes an individual's goals of therapy and outcomes. Secondly, the movement towards Value based payment (VBP) models has recognized pharmacists as an important part of the well-connected care team that addresses the needs of the patient. In a VBP model, an individual's care is coordinated, managed and supported through documentation of goals and outcomes. Pharmacists have unique training and expertise in the appropriate use of medications and provide a wide array of patient care services in many different practice settings. These services reduce adverse drug events, improve patient safety, and optimize medication use and health outcomes. They are an integral member of the health care team and have unique and frequent access to patients. Pharmacists routinely work with patients to facilitate understanding and compliance with drug regimens, reconcile medications from multiple prescribers, and monitor effectiveness of the treatment. These activities impact the treatment plans of other caregivers. Having a medication-related plan of care shared with those providers and incorporated with care plans developed by other Care Team Member is critical to the overall success of patient's reaching their proposed goals of care. The Pharmacist Care Plan will provide for identification of resources for and obstacles to the patient's compliance with the recommended treatment. </t>
  </si>
  <si>
    <t>2016 October: Submitted revised PSS. 
Ballot strategy: First DSTU. Joint HL7 ballot with NCPDP.</t>
  </si>
  <si>
    <t>1) HLN Consulting w/ OpenCDS
2) Cognitive Medical
3) CDS Hooks Community</t>
  </si>
  <si>
    <t>Quality FHIR Profiles - 1,125
Clinical Decision Support Knowledge Artifact Specification - 931
Decision Support Service Implementation Guide - 1,018
Health Quality Measure Format R2
CQL-Based HQMF IG
Measure Report using FHIR - 1,140
NOTE Regarding Universal Realm: Although some of the dependencies identified here are US Realm specific, it is the intent of this specification to pursue Universal Realm, and to ensure that any US Realm dependencies are either isolated from this specification, or promoted to Universal Realm as appropriate.</t>
  </si>
  <si>
    <t>FHIR Extensions; FHIR Implementation Guide; FHIR Profile; FHIR Resources</t>
  </si>
  <si>
    <t>Resource updates to be included in DSTU 2.1 complete - Target: March 31, 2016
DSTU 2.1 ballot reconciliation - Target: May 2016
Resources updated and published as part of DSTU 2.1 - Target: June 1, 2016
Resource updates to be included in next FHIR DSTU ballots complete - Target: December 31, 2017</t>
  </si>
  <si>
    <t xml:space="preserve">FHIR is a major new initiative by HL7 intended to significantly speed and enhance interoperability between healthcare systems. The FHIR methodology is dependent on the existence of a number of discrete data structure definitions called 'resources'. 
A significant number of DSTU comments were received as part of DSTU 2. This project is needed to continue the work to resolve these comments and new comments. 
</t>
  </si>
  <si>
    <t>HL7's SVN repository.</t>
  </si>
  <si>
    <t>For Comment Ballot Submission - Target: May 2016
Comment Reconciliation - Target: August 2016
STU Ballot Submission - Target: September 2016
Published STU - Target: September 2016
Normative ballot submission (attempt to coordinate with FHIR normative ballot) - Target: September 2018
Published normative - Target: December 2018</t>
  </si>
  <si>
    <t>There are numerous requirements within the FHIR specification for the use of a graph query language. These requirements overlap the requirements for Clinical Quality Language, but introduce additional requirements that are not met by CQL. This project will seek to meet the requirements into a single specification that is consistent with the goal of a general purpose language.
This project will also seek to implement the proposed new language into existing FHIR and CQL tooling to determine whether the proposed language is meeting the respective needs.</t>
  </si>
  <si>
    <t>1) MITRE
2) Clinical Quality Framework initiative (S&amp;amp;I Framework Pilot Participants)
3) The Joint Commission (US quality measure authors)
4) Furore
5) ESAC, Inc.</t>
  </si>
  <si>
    <t>Establish project team under OO to meet regularly to develop requirements - Target: January 2016
Submission of initial DAM to OO for review - Target: 2016 January
Submit for Informative Ballot - Target: 2016 May Ballot
Project End Date - Target: 2016 September Ballot</t>
  </si>
  <si>
    <t>Develop RCRIM resources and profiles and post to FHIR development build. Seek input from FHIR community - Target: May, 2016 WGM
FHIR Project Tasks:
Resource and/or Profile proposals have been submitted and endorsed for development by FHIR Management Group (FMG) - Target: Concurrent with DESD approval and January 2016 WGM 
FHIR content ready for inclusion in FHIR DSTU ballot - Target: Post May WGM meeting and DSTU 3.0 ballot
FHIR content passes DSTU 3.0 ballot - Target: TBD</t>
  </si>
  <si>
    <t xml:space="preserve">Deliverables:
-ISO/HL7 EHR-S Functional Profile : Fascicolo Sanitario Elettronico (FSE) Regionale - DSTU 1.0
Begin Date:12/03/2014
Estimated End Date:15/03/2016
</t>
  </si>
  <si>
    <t>Other involved Organizations/Government Agencies: Regione Veneto/Arsen&amp;#224;l, ; Lombardia/Lispa,; Emilia Romagna/CUP2000,; Liguria/Datasiel,; Friuli Venezia Giulia/Insiel,; Regione Piemonte,; Regione Puglia/InnovaPuglia,Lait/Lazio; Regione Campania; Regione Calabria; CNR
Documentation Available only in Italian</t>
  </si>
  <si>
    <t xml:space="preserve">Deliverables:
-Patient Summary CDA R2 Implementation Guide - Version 1.2
Begin Date: - Target: 10/03/2015
Estimated End Date - Target: 06/10/2015
</t>
  </si>
  <si>
    <t xml:space="preserve">Allow the exchange of Patient Summaries documents among Regions, in accordance with the requirements defined by the 'DPCM Attuativo FSE - DPCM n&amp;#176;178/2015' for the realization of a set of interoperable Regional EHR-S ('Fascicolo Sanitario Elettronico'). </t>
  </si>
  <si>
    <t>Other involved Organizations/Government Agencies: Regione Abruzzo; Regione Basilicata; Regione Calabria; Regione Lazio; Regione Liguria; Regione Veneto
Documentation Available only in Italian</t>
  </si>
  <si>
    <t xml:space="preserve">Updates to be included in Connectathon 12 Snapshot - Target: April 2016
Updates published as part of Connectathon 12 Snapshot - Target: April 2016
Updates to be included in DSTU 3 - Target: July 2016
Updates published as part of DSTU 3 - Target: Late 2016
</t>
  </si>
  <si>
    <t>This project will not ballot directly. Instead, content will be combined with resources from other committees and will be jointly balloted as part of the next FHIR DSTU ballot (managed as a distinct TSC project).
Other Stakeholders/Vendors/Providers: National Health IT Programs, Terminology server implementers</t>
  </si>
  <si>
    <t xml:space="preserve">Revise Withdrawal Template
Review/Revise GOM - Review complete; no revisions needed
Review/Revise PSS FAQs and revise as needed
Review/Revise Online CoChair Handbook on HL7 wiki - No changes needed…online handbook simply points to the Withdrawal template form
Review/Revise CoChair Handbook
Review/Revise PLPCD
Create withdrawal cover page, etc.
Modify Standards Grid
Create verbiage template for communications
Triage existing protocol specifications for potential items to withdraw for pilot groups
Create TSC communication for triaged items
Review triaged output with TSC
Begin Pilot
</t>
  </si>
  <si>
    <t xml:space="preserve">Review existing resources for change need with each FHIR ballot - Target: Ongoing
Project End - Target: September 2020
</t>
  </si>
  <si>
    <t>2016 Sept Ballot Cycle Info: INFORMATIVE            
Ballot results: Met basic vote requirements. 16 Negatives to reconcile
Document Name: HL7 Specification: Privacy Impact Assessment (PIA) Implementation Guide, Release 1</t>
  </si>
  <si>
    <t xml:space="preserve">Create PASS Healthcare Audit Services draft document for review - Target: September, 2016
Ballot PASS Healthcare Audit Services Standard as normative - Target: January, 2017
Project End Date (all objectives have been met and document published)- Target: September 2017
</t>
  </si>
  <si>
    <t>2017 Jan Ballot Cycle Info: NORMATIVE           
Ballot results: 
Document Name: HL7 Version 3 Standard: Privacy, Access and Security Services (PASS) - Healthcare Audit Services Conceptual Model, Release 1
Submitter: Lynn Laakso MPA</t>
  </si>
  <si>
    <t>Solicit sponsorship from clinical workgroups - Target: 2/14/16
Solicit examples &amp;amp; other requirements from clinical workgroups - Target: 7/31/16
Complete draft example list - Target: 9/30/16
Classify examples (clinically &amp;amp; logically) in order to facilitate consistent management of similar scenarios - Target: 9/30/16
Produce notional mapping to existing designs, possibly with recommendations - Target: 10/31/16
Request design team confirmation - Target: 10/31/16
Assemble ballotable artifact - Target: 11/30/16
Conduct ballot - Target: 1/15/17
Publish results - Target: 3/31/17</t>
  </si>
  <si>
    <t>Amended Contract Deliverables and Dates:
 - Complete and write up environmental scan - Target: January 6, 2017
 - Complete the chapter on US Regulatory Process and the impact on the FHIR Repository Process requirements; Define HL7 Governance Process - Target: January 6, 2017
 - Create draft requirements for Development Process, Publication Process, Repository Management Process, Submission Process, Versioning process - Target: January 14, 2017
 - Complete requirements for Development Process, Publication Process, Repository Management Process, Submission Process, Versioning process; Document the HL7 Governance process; Post FHIR Repository Process Guide content for review on HL7 Wiki - Target: February 17, 2017
 - Receive feedback from interested individuals - Target: March 10, 2017
 - Update FHIR Repository Process Guide content based on feedback; Complete FHIR Repository Process Guide document for publication - March 24, 2017
Original Contract Deliverables and Dates:
 - Project kickoff, set-up, and start enviornmental scans - Target: August 31, 2016
 - Complete and write up environmental scan - Target: October 4, 2016
 - Complete the chapter on US Regulatory Process and the impact on the FHIR Repository Process requirements; Define HL7 Governance Process - Target: October 4, 2016
 - Create draft requirements for Development Process, Publication Process, Repository Management Process, Submission Process, Versioning process - Target: October 31, 2016
 - Complete requirements for Development Process, Publication Process, Repository Management Process, Submission Process, Versioning process; Document the HL7 Governance process - Target: November 30, 2016
 - Create consolidated ballot comment workbook - Target: January 31, 2017
 - Complete final ballot comment workbook for withdrawal of negatives; Complete FHIR Repository Process Guide document for publication; - Target: February 28, 2017
PSS Deliverables and Dates:
Repository Requirements Defined and usability issues addressed - Target: September 2016
Validation process defined - Target: September 2016
Governance precepts defined - Target: September 2016
Submission, curation and maintenance requirements defined - Target: Oct 2016
Project End Date (all objectives have been met) - Target: December 2016</t>
  </si>
  <si>
    <t xml:space="preserve">FHIR is rapidly becoming one of our most actively referenced standards. As we move through the STU publications into a Normative standard, we need to have the appropriate support for managing the most flexible and critical aspects of the standard (extension, value sets and profiles) in a way that will assure the FHIR community is able to actively contribute, discover, reuse and evolve these components. As implementation guides are written to meet specific use cases, the associated components, not defined in the resource standard, need an organized and curated home to facilitate the evolution and adoption of the FHIR standard in implementable solutions. 
The process may identify additional requirements for existing FHIR publication and validation tooling, and also the public repository hosted by FHIR.org. 
Note: this first phase effort process will have a primary, but not exclusive focus on the US realm.
</t>
  </si>
  <si>
    <t xml:space="preserve">Argonaut Project
SMART on FHIR
HSPC (Healthcare Services Platform Consortium)
</t>
  </si>
  <si>
    <t>December 2016: Amended contract dates
August 2016: The ONC has provided Grant funds for this project via the ONC/HL7 C-CDA/FHIR collaboration agreement.
May 2016: L. McKenzie provided an updated PSS.
May 2016: EST to contact L McKenzie to find out if this project is still relevant.
Jan 2015: FMG to put on hold, address in future conference call, with FMG rep</t>
  </si>
  <si>
    <t xml:space="preserve">Submit for Ballot - Target: 2016 September
Complete Ballot Reconciliation - Target: 2016 November
Submit Publication Request - Target: 2016 December
</t>
  </si>
  <si>
    <t>The nation is reaching a critical mass of Health IT systems (EHRs, Data Warehouses etc.) that comply with data and vocabulary standards. The wide deployment of Health IT systems has created unique opportunities for providers, provider support teams, healthcare professionals and organizations etc. to access and use the patient data that is already collected during clinical workflows. While the Health IT systems provide many access paths through their pre-defined interactions between a user and the system, they are limited in their support for data queries, APIs, or services to access data sets as needed. Where Health IT systems provide data access, they likely do not use industry standard access methods. Increasing support for this class of data access, using industry standards, would enable other applications to expand the ability of users to create value out of their data without having to rely on the predefined access paths. Allowing access to this data can enable a provider to further analyze the collected data to understand a patient's overall health, the health of a provider's collective patient population, and use the data to power innovative new applications and tools to take better care of patients and populations.
The Data Access Framework (DAF) is standardizing how data can be accessed within an organization from disparate systems (called as Local DAF) and how data can be accessed from external organizations (called as Targeted DAF) and from multiple external organizations (called as Distributed DAF). The data will be accessed by providers and researchers for care delivery and research purposes.
DAF Data Elements, Resources, Profiles and IG:
DAF has developed a list of data elements starting from ONC 2014 S&amp;amp;CC and ONC 2015 S&amp;amp;CC which are expected to be retrieved using APIs and queries. These data elements include problems, medications, allergies, patient demographics among others. DAF will be specifying the Query parameters that must be supported for each FHIR resource representing the data elements. In addition DAF may constrain cardinality and vocabularies on FHIR resources being returned as part of the Query Result. 
Over 80% of the DAF data element needs are covered in the existing FHIR DSTU and the existing DAF FHIR profiles. However a small number of resources and profiles would be required to enable researcher workflows for Patient Centered Outcome Research (PCOR) activities. The work that has been completed in mapping existing PCOR data models to FHIR identifies these new resources and they would be proposed to HL7 FHIR FMG.
Further there has been feedback from the industry vendors working on Argonaut project on the FHIR profiles and concepts that DAF has used in the previous IG, so the IG would be updated to reflect this feedback.</t>
  </si>
  <si>
    <t xml:space="preserve">1) REACHNet CDRN for PCORnet
2) pSCANNER CDRN for PCORnet
</t>
  </si>
  <si>
    <t>2017 Jan Ballot Cycle Info: STU              
Ballot results: Met basic vote requirements. 32 Negatives to reconcile
Document Name: HL7 FHIR IG: Data Access Framework (DAF) Research, Release 1
Submitter: Lynn Laakso MPA
2016 Sept Ballot Cycle Info: STU             
Ballot results: Did not meet basic vote requirements
Document Name: HL7 FHIR&amp;#174; IG: Data Access Framework (DAF), Release 1
2016 Sept Ballot Cycle Info: COMMENT ONLY         
Ballot results: Met basic vote requirements. 30 comments to consider
Document Name: HL7 FHIR&amp;#174; IG: Data Access Framework (DAF) Research, Release 1 (PI ID: 1265)</t>
  </si>
  <si>
    <t xml:space="preserve">Obtain approval from board and from local community - Target: 2016 May
Select pilot group and date - Target: 2016 July
Determine desirable training (FHIR training for pilot) - Target: 2016 July
Determine logistics (pricing, registration mechanism, timing, teacher(s), venue, advertising strategy) - Target: 2016 Sept
Run event - Target: 2016 Dec
Review results - Target: 2017 May
Project End Date (for pilot) If CHOP is the pilot, will not end till May 2017 because the event would be in April 2016. - Target: 2017 May
</t>
  </si>
  <si>
    <t>HL7 Education Summits have increasing low turnout and tutorials at WGMs are being canceled. Our online education offerings are doing well. We believe there is still a need for in-person training, but believe it needs to be local and must reach outside HL7's membership and marketing. HL7 would also benefit from raising awareness to communities outside of HL7 that would be interested in standards adoption. We would be able to reach the memberships of these other communities. By teaming up with local HIT/informatics communities (NY HIMSS and the Philadelphia CHOP symposium have both been approached), we believe we will be able to offer useful in-person training that will be more affordable to the attendees since they do not need to travel. Venue would most likely be taken care of by local organization. Marketing would be done both by HL7 but also by the local community. For example NY HIMSS and CHOP would market to their large membership/mailing list and might co-locate the event with one of their events. Other non-profit local communities (local HIMSS, local AHIMA, local HFMA, healthcare start up groups, academia, etc, could be approached in the same way). We would start with a pilot and then replicate. Not the same as onsite training because it would be advertised widely and would be a collaboration. We would need to determine pricing and registration strategy as well as communication strategy.</t>
  </si>
  <si>
    <t>V3 CMET/ RMIM compare and updates DSTU - Target: September 2016
V2 SPM compare and update change requests for V2.x - Target: V2.x dependent
Normative Ballot (target, will create separate pss) - Target: September 2014</t>
  </si>
  <si>
    <t xml:space="preserve">1) The Association of Public Health Laboratories (APHL) 
2) Canadian Biosample Repository, University of Alberta </t>
  </si>
  <si>
    <t xml:space="preserve">CG Project 705 - CG-omics Domain Analysis Model
Specimen CMET dependent on OO Specimen DAM development
Related work: AP Project 862 - Unique Specimen Identifier Requirements - Informative Work 
Project 773 - version 2.9 Messaging for v2 Related updates
</t>
  </si>
  <si>
    <t>WGM Jan2015: Specimen DAM was published by May2015. 
Working on second release before applying to V3 CMET and V2.</t>
  </si>
  <si>
    <t>Offer updated functionality for Comment-Only ballot - Target: 2016 Sept
Submit for 1st Normative Ballot (based on the results of the Comment-Only ballot) - Target: 2017 Jan Ballot
Complete 1st Cycle Reconciliation - Target: 2017 Mar
Submit for 2nd Normative Ballot - Target: 2017 May Ballot
Complete Normative Reconciliation - Target: 2017 Jul
Submit Publication Request - Target: 2017 Jul
Receive ANSI Approval and offer the standard to ISO TC215 - Target: 2017 Sep
Project End Date (all objectives have been met) - Target: 2018 Jan</t>
  </si>
  <si>
    <t>To better accommodate recent international advances in health care technology and the desire to better manage consumer-based health information, and to better envision and accommodate updated health care regulations, the PHR WG intends to update the existing PHR-S FM based on updates that have been made in the EHR-S FM.
The PHR-S FM standard will address the functional needs of Personal Health Record system developers and users. PHR information is expected to be sent, received, or exchanged from multiple systems, including: EHR systems, insurer systems, payer systems, health information exchanges, public health systems, Internet-based health education sites, clinical trials systems, and/or collaborative care systems.
The updated PHR-S FM needs to be imported into the HL7 EHR Profile Designer Tool (the 'Tool'). This Tool will help manage various Functional Models as follows:
  - Import and Manage the PHR-S Functional Model
  - Create new versions of Functional Models
  - Create ballot drafts
  - Reconcile ballots
  - Export the work-products in publishable form
  - Create functional profiles
  - Leverage portions of one Functional Model (i.e., Functions and Criteria) by sharing them with other Functional Models within the Tool
Thus, HL7's past and future investment in the Tool will be maximized by supporting the PHR-S FM in the same manner as the EHR-S FM.
Semantic interoperability and health information reuse is enhanced when personal health information is collected and exchanged in a standards-based fashion that also provides privacy, security, and confidentiality protections. Certain personal health information may be deemed essential components to an individual's lifetime health record; other information may be deemed essential for coordinating the individual's care across settings and providers. A Personal Health Record System needs to be configurable (across a host of settings) to meet such needs; standards-based functional requirements promote the development of such systems.</t>
  </si>
  <si>
    <t>PHR-S FM Release 1 is the prior version. The proposed 'Release 2' designation indicates that the updated standard is a companion standard to the EHR-S FM Release 2 standard.</t>
  </si>
  <si>
    <t xml:space="preserve">June 2016: PBS Metrics team discussed the name for this standard. It will be:
HL7 EHRS-FM Release 2: Personal Health Record System Functional Model, Release 2
EHRSFM_R2_PHRSFM_R2_TBD
</t>
  </si>
  <si>
    <t>Submit for DSTU Ballot - Target: 2017 Jan Ballot
Complete DSTU Reconciliation - Target: 2017 May WGM
Submit for Publication - Target: 2017 June
Provide on-going errata 
Submit for normative ballot - Target: 2018 September
Complete Normative Reconciliation - Target: 2018 January
Submit for publication - Target: 2018 February
Project end date (all requirements met) - Target: 2018 MAY WGM</t>
  </si>
  <si>
    <t>2017 Jan Ballot Cycle Info: STU              
Ballot results: Met basic vote requirements. 10 Negatives to reconcile
Document Name: HL7 CDA R2 Implementation Guide: Exchange of C-CDA Based Documents; Periodontal Attachment, Release 1 - US Realm.
Submitter: Lynn Laakso MPA</t>
  </si>
  <si>
    <t>This project will create an Immunization Functional Profile based on ISO/HL7 10781 EHR System Functional Model (EHR-S FM) Release 2. It will review and develop (where needed) immunization functionality for EHR systems, with related conformance criteria. The project will utilize the EHR-S Model and Profile Tool for draft development, for publication of ballot drafts, for ballot reconciliation and for publication of the final draft for publication. 
Subject matter experts will be drawn from the PHER WG, from public health agencies, from providers and others, including experts from the international community. The project will draw from existing EHR-S FM immunization functions and conformance criteria, from PHER Immunization DAM use cases and data models and from the recently published CDC/CNI immunization specification.
Brazil, The Netherlands and Spain have indicated interest in participating/contributing and will draw from work within their national programs.</t>
  </si>
  <si>
    <t>Develop draft and deliverables by - Target: 2016 Nov
Submit for 1st Normative Ballot - Target: 2017 Jan Ballot
Complete 1st Cycle Reconciliation - Target: 2017 Mar
Submit for 2nd Normative Ballot - Target: 2017 May Ballot
Complete Normative Reconciliation - Target: 2017 Jul
Submit Publication Request - Target: 2017 Jul
Example: Receive ANSI Approval - Target: 2017 Sep
Project End Date (all objectives have been met) - Target: 2017 Sep</t>
  </si>
  <si>
    <t>CDC, ONC, NIST, CNI Advantage
How much content for this project is already developed?50%+
Was the content externally developed (Y/N)? Y, in part
Is this a hosted (externally funded) project?  No.</t>
  </si>
  <si>
    <t xml:space="preserve">October 2016: Lynn changed the name to the following (from what we originally proposed):
HL7 EHR-S FM R2 Functional Profile: Immunization, Release 1
</t>
  </si>
  <si>
    <t>The artifacts produced by this project will be balloted as part of the FHIR STU project (Project Insight ID 891).
Refer to FHIR Ballot Prep wiki page for additional information and dates
Refer to FHIR Ballot Prep wiki page for dates
Implementation Guide - Target: 2017 Jan WGM
White Paper - Target: 2017 May WGM</t>
  </si>
  <si>
    <t>FHIR is a major new initiative by HL7 intended to significantly speed and enhance interoperability between healthcare systems. The FHIR methodology is dependent on the existence of a number of discrete data structure definitions called 'resources'. This project will create the set of essential resource definitions related to the domain of Health Care Devices, and advance those resources to the FHIR Maturity Model Level #2 (FMM2).</t>
  </si>
  <si>
    <t>1) Draeger Medical Systems (Stefan Schlichting) 
2) Epic (Chris Courville)
3) Lampry Networks (Brian Reinhold)
4) Philips (John Rhoads)</t>
  </si>
  <si>
    <t>C-CDA R2.1 Guidance on Documenting UDI and associated data for Implantable Medical Devices (C-CDA R.1 Volume 3 Update)</t>
  </si>
  <si>
    <t xml:space="preserve">Document use cases and requirements - Target: July-Nov 2016
Model UDI requirements into C-CDA R2.1 and draft C-CDA R2.1 Guidance or UDI- Target: July-Nov 2016
Ballot C-CDA R2.1 UDI Guidance (STU)- Target: January 2017
Resolve comments and publish - Target: January-April 2017
Project end date (all objectives have been met)- Target: May 2017
C-CDA R2.1 Volume 3 Updates will be performed over 6 weeks after the May 2017 Ballot Cycle. SDWG plans to run a 'DSTU update' to add the changes specified in the PSS, no ballot is planned.
</t>
  </si>
  <si>
    <t>The C-CDA R2.1 companion guide is an informative guide and templates included the Appendix have no official standing and may not be included in future releases of C-CDA. Adding directly to C-CDA will promote the templates to an STU status and guarantee inclusion in a future C-CDA release. 
As the ONC and other national authorities require the reporting of device identifiers for implantable devices to meet electronic health record certification criteria and as FDA implements a mandate that the labeling of devices to include UDI in order to actively promote the use of UDI in the information chain to enable recalls, CDS, post-market surveillance and research in general there is an increased need to communicate UDI and its individual components in an unambiguous manner to enable downstream stakeholders to access that information for their business purposes. 
A subset of that information exchange needs to be consistently defined at a national if not global level.</t>
  </si>
  <si>
    <t xml:space="preserve">1) Epic
2) VA
</t>
  </si>
  <si>
    <t xml:space="preserve">UDI DAM in OO
Definition of final publication and ballot vehicle (e.g. C-CDA Volume 3)
</t>
  </si>
  <si>
    <t xml:space="preserve">IHE, FDA, GS1, X12, NCPDP, JIC 
</t>
  </si>
  <si>
    <t>2017 Jan: BMarquard submitted a revised PSS titled: C-CDA R2.1 Volume 3 Update . SDWG plans to run a 'DSTU update' to add the changes specified in the PSS, no ballot is planned.</t>
  </si>
  <si>
    <t>This project will enable a FHIR-based specification for the 'Context-Aware Knowledge Retrieval (Infobutton) Standard'. Preliminary work has been done leveraging the resources of the Clinical Reasoning module, in particular the DecisionSupportServiceModule, and the GuidanceResponse resources, which are under development by the CDS, CQI, and FHIR WGs. The deliverable will be a FHIR-based Implementation Guide. Included in this implementation guide will be FHIR profiles required to support Infobutton use cases. These FHIR profiles will consist of constraints over the DecisionSupportServiceModule and GuidanceResponse resources, as well as specific guidance on using the $evaluate operation to perform an InfoButton request/response</t>
  </si>
  <si>
    <t>Resource and/or Profile proposals have been submitted and endorsed for development by FHIR Management Group (FMG) - Target: October 2016
STU ballot of proposed FHIR Resources and Profiles - Target: January 2017 Ballot
All comments reconciled - Target: February 2017
Content published as STU - Target: March 2017
Update STU as needed - Target: Mar 2017 - Mar 2018</t>
  </si>
  <si>
    <t>1) OpenInfobutton (University of Utah, Veterans Health Administration)
2) Healthwise
3) Wolters Kluwer Health</t>
  </si>
  <si>
    <t xml:space="preserve">FHIR-Based Clinical Quality Framework (CQF-on-FHIR) - 1234
Context Aware Knowledge Retrieval (Infobutton), Release 2 - 875
Context Aware Knowledge Retrieval (Infobutton), URL-Based Implementation Guide, Release 4 - 876
Context Aware Knowledge Retrieval (Infobutton), SOA Implementation Guide, Release 1 - 507
</t>
  </si>
  <si>
    <t>Submit project scope statement - Target: Sept 23, 2016
Submit notice of intent to ballot - V2 (NIB) to be balloted as a part of 2.9 - Target: Oct 30, 2016
Submit notice of intent to ballot as a draft ballot for preliminary review of content FHIR - Target: March 2017
Submit notice of intent to ballot as STU- FHIR (NIB) - Target: Nov 2017
Submit for ballot– V2 to be balloted as a part of 2.9 - Target: Nov 2016 (or as constrained for V2)
Submit for ballot as a draft ballot for preliminary review of content - Target: March 2017
Submit for ballot as STU- to be balloted as a part of FHIR STU - Target: Dec 2017 (or as constrained for FHIR)
Ballot period - Target: per V2 and FHIR schedules
Ballot reconciliation - Target: per V2 and FHIR schedules
Publication Request for TSC - Target: approval is part of FHIR and V2
Subsequent ballots to be performed if needed - Target: TBD
Project End Date (all objectives have been met) - Target: per V2 and FHIR schedules</t>
  </si>
  <si>
    <t>The project will facilitate the use of occupational data for health (ODH) in electronic health record systems and personal health record systems, and will facilitate the association of work and health in a way that has the potential to dramatically improve worker health. 
In the US, close to two-thirds of adults work, and, on average, workers spend close to half their waking hours at work. Therefore information about a patient’s work can help care providers with recognition and diagnosis, treatment or management, and transitions of care for conditions related to work and those unrelated to work. For example, diabetes management can be affected by factors such as working in a hot environment or on rotating shifts. ODH also are useful for population analyses, to facilitate access to knowledge through clinical decision support, and in support of health condition/disease surveillance efforts.
Support for ODH is needed in systems already using V2. For example, state and local health departments participating in the National Notifiable Disease Surveillance System (NNDSS) can submit case information to the CDC using V2 messages. If a patient presents with a reportable condition, the physician reports to state/local public health authorities; NNDSS is the system whereby these authorities notify CDC of the case. The state/local public health authorities may generate and send a V2 message for this purpose. The CDC receives the message and acknowledges receipt. 
Currently, limited work information is standardized in V2 and FHIR message structures. What is present is generally designed to meet administrative needs and does not meet the needs to assist care providers. This project proposes that V2 and FHIR ODH structures be made available to facilitate improved patient care, population health analyses, health outcomes, and health condition surveillance.
Also, this project is intended to ensure adequate structures are available in V2 and FHIR for ICD-10-CM codes for capturing environmental events and circumstances as the cause of injury (V00-Y99). These codes are a critical component of injury surveillance efforts.</t>
  </si>
  <si>
    <t>1) General: ODH has broad value for social history across many domains including patient care, population health, quality reporting, and clinical decision support 
2) V2: Public Health, Ex. use case: case notification (state/local public health jurisdiction to CDC)
3) V2: Syndromic surveillance
4) FHIR: some of the ODH data elements are under consideration by ONC for inclusion in EHR Certification Criteria</t>
  </si>
  <si>
    <t>How much content for this project is already developed?All content, no format
Was the content externally developed (Y/N)? Yes - NIOSH data model and value sets
Is this a hosted (externally funded) project? (not asking for amount just if funded) - Yes.</t>
  </si>
  <si>
    <t xml:space="preserve">External Vocabularies:
ICD-10-CM
LOINC
CDC_Census, available through PHIN VADS
SNOMED-CT
</t>
  </si>
  <si>
    <t xml:space="preserve">The key objective for this project is the creation and development of US Realm Profiles to enhance FHIR Medication related resources based on feedback from the Argonaut Project, HL7 work groups and industry implementers. The profiles will be base on these Pharmacy WorkGroup core resources:
Medication Order
Medication Administration
Medication
Medication Statement
Medication Dispense.
This project is intended to support the Pharmacy WG in moving the Pharmacy FHIR resources to a higher maturity level. In addition to updates to the FHIR resources and the development or updates to existing US Realm profiles, the effort may include 
- Implementation guide or supporting documentation for the 5 medication profiles
- Validation scripts to test for conformance to the profiles.
- Participation in an HL7 Connect-a-thon 
This project will not create new profiles that overlap with existing US-core profiles.
This project may develop new guidance for existing US-core profiles.
This project plans to provide guidance on these use cases:
- Patient access to active medication list
- Dispense medication from pharmacy
- Access to prescriptions
- Add new medication to patient medication list
Access to medication administration
</t>
  </si>
  <si>
    <t>PSS approval - Target: October 9, 2016
Confirm Use Cases to be included - Target: October 10, 2016
Enhance and/or create profiles - Target: November 15, 2016
Create implementation guidance or supporting documentation - Target: December 11, 2016
Create validation scripts for conformance - Target: December 31, 2016
Create guidance documents to support testing - Target: January 1, 2017
Connect-a-thon - Target: January 14-15, 2017
Ballot - Target: 2017 Jan Ballot
Ballot reconciliation - Target: January 31, 2017
Close project - Target: June 30,2017</t>
  </si>
  <si>
    <t xml:space="preserve"> - To provide Basic implementation guidance for use of medication resources in the US Realm.
 - Increase the overall adoption and implementation of the Pharmacy FHIR resources.
</t>
  </si>
  <si>
    <t xml:space="preserve"> - The ONC Office of Standards and Technology (OST) seeks to support expanded use of HL7 FHIR standards beyond use cases defined by the ONC Certification Programs
 - Efforts underway to support the expanded use of the FHIR standard for medication management</t>
  </si>
  <si>
    <t xml:space="preserve">Is this a hosted (externally funded) project? (not asking for amount just if funded) - Yes
</t>
  </si>
  <si>
    <t>This project aims to fully consolidate the existing HL7 Version 2.5.1 Implementation Guide: S&amp;amp;I Framework Lab Results Interface, Release 1, DSTU R2 - US Realm with the HL7 Version 2.5.1 Implementation Guide: Electronic Laboratory Reporting to Public Health, Release 2, DSTU R1.1 - US Realm, as well as include the Newborn Screening and NAACCR reporting requirements plus the HL7 Version 2 Implementation Guide: Clinical Genomics Coded Reporting, Release 1 (including addressing the pharmacogenomics ballot comments from the first ballot round where the original PSS excluded that aspect) into a complete, cohesive Laboratory Results Interface Implementation Guide. 
Determine whether the updates can be made backwards compatible or require adjustments. The desire is to maintain backwards compatibility wherever possible. 
Work with Financial Management WG when and how to incorporate support for further privacy &amp;amp; security requirements.</t>
  </si>
  <si>
    <t>Submit for initial ballot - Target: 2017 Jan Ballot
Reconcile ballot - Target: 2017 March
Publish STU - Target: 2017 May
Submit for Normative ballot - Target: 2018 September Ballot
Reconcile ballot - Target: 2018 December
Publish Normative - Target: 2019 January
Project End Date - Target: 2019 March</t>
  </si>
  <si>
    <t xml:space="preserve">This project establishes the necessary consistency that is essential when communicating various types of laboratory results in different settings (e.g., ambulatory and public health, with others to follow). The current guides have small variances due to variant development and publication timeframes that this project will be able to fully synchronize.
Additionally, this will help further synchronize with eDOS, LOI, and the EHR-FM IGs as they are targeted for January ballot as well. 
</t>
  </si>
  <si>
    <t xml:space="preserve">1) Virginia PHL
2) OZ Systems
3) Washington PHL
</t>
  </si>
  <si>
    <t>The new IG is based on three existing IGs. Given the variant names that need to be harmonized (LRI, LOI, eDOS, ELR, etc.), we propose that the new name is 'Laboratory Results Interface (LRI) Implementation Guide R1 – STU 3'</t>
  </si>
  <si>
    <t>Completion of the HL7 Version 2 Implementation Guide: Clinical Genomics Coded Reporting, Release 1 September Ballot review and disposition. (project 1213). CG WG voted to perform reconciliation off this project (#1294)
Completion of NAACCR requirements/comments review.
Remaining Newborn Screening requirements definition.
Microsoft Word cooperating with a very large document and tables.
Completion of all the necessary merge/edit activities on time.</t>
  </si>
  <si>
    <t>Submit for STU Ballot (first cycle) - Target: 2017 May Ballot
Complete STU Reconciliation - Target: 2017 Sept WGM
Request STU Publication - Target: 2017 Oct
STU Period – 24 months - Target: 2017 Oct - 2019 Sept
Submit for STU Ballot (second cycle) - Target: 2019 Sept Ballot
Complete STU Reconciliation - Target: 2019 Dec WGM
Request STU Publication - Target: 2019 Dec
STU Period – 24 months - Target: 2019 Oct - 2021 Sept
Submit for Normative Ballot - Target: 2021 Sept Ballot
Complete Normative Reconciliation - Target: 2022 Jan WGM
Submit Publication Request - Target: 2022 Feb
Receive ANSI Approval - Target: 2023 Feb
Project End Date (all objectives have been met) - Target: 2023 Feb</t>
  </si>
  <si>
    <t xml:space="preserve">1) Tennessee Department of Health (immunization event receiver)
2) Epic
</t>
  </si>
  <si>
    <t xml:space="preserve">A series of Implementation Guides for Immunizations has been evolving over the last decade. The latest of these documents is Release 1.5 (v2.5.1) which will provide most of the content for this new document. The first of these guides was balloted through HL7 as a 'for comment only' document.
Note that we may request the document to begin at 'Release 2' to avoid confusion in the immunization community regarding the existing Release 1.5 document (and predecessors). </t>
  </si>
  <si>
    <t>American Immunization Registry Association (AIRA)
Centers for Disease Control and Prevention (CDC)</t>
  </si>
  <si>
    <t xml:space="preserve">Comparison of conceptual model components defined in the first release of the Specimen DAM (http://www.hl7.org/implement/standards/product_brief.cfm?product_id=394)were compared to the biologic specimen part (and its ancestor classes) of the BRIDG 4.0 model (www.bridgmodel.org) and create updated version of the specimen DAM document per harmonization recommendation
</t>
  </si>
  <si>
    <t xml:space="preserve">Specimen DAM Release 2 ballot - Informative - Target: 2017 Jan Ballot
Complete ballot reconciliation - Target: May 2017
Publish Release 2 document - Target: July 2017
Project End Date (all objectives have been met) - Target: July 2017
</t>
  </si>
  <si>
    <t xml:space="preserve">As of September 2016:
Pjt 200: Privacy, Access and Security Services (PASS) Alpha Project
Pjt 529: Security Domain Analysis Model (DAM)
Pjt 656: Privacy Policy Reference Catalogue
Pjt 914: &amp;lsquo;HL7 Privacy and Security Architecture Framework [PSAF aka 'Privacy Safe'] include Trust Frameworks&amp;rsquo;
Pjt 1005: CDA Section for Digital Signatures and Delegation of Rights
Pjt 1157: Healthcare (Security and Privacy) Access Control Catalog
Pjt 1209: Develop and maintain FHIR security resources
 Sec/SOA Audit (PSS in progress)
 FHIR Consent (with CBCC)
 FHIR Security - Audit, Provenance, Signature, Transport, Security Labelling
 Provide education on Security resources in FHIR
 Workgroup Adminstration and Management
</t>
  </si>
  <si>
    <t xml:space="preserve">As of September 2016:
Pjt 200: Privacy, Access and Security Services (PASS) Alpha Project
Pjt 529: Security Domain Analysis Model (DAM)
Pjt 656: Privacy Policy Reference Catalogue
Pjt 914: ‘HL7 Privacy and Security Architecture Framework [PSAF aka 'Privacy Safe'] include Trust Frameworks’
Pjt 1005: CDA Section for Digital Signatures and Delegation of Rights
Pjt 1157: Healthcare (Security and Privacy) Access Control Catalog
Pjt 1209: Develop and maintain FHIR security resources
      Sec/SOA Audit (PSS in progress)
      FHIR Consent (with CBCC)
      FHIR Security - Audit, Provenance, Signature, Transport, Security Labelling
      Provide education on Security resources in FHIR
      Workgroup Adminstration and Management
</t>
  </si>
  <si>
    <t>Draft an ambassador program
Deliverable: Develop and launch an ambassador program
Deliverable: Conduct a presentation for the TSC describing the mission/vision of CIC, relationship with CIIC and other HL7 working groups
Deliverable: Develop tools to assist clinical stakeholders with data element development, harmonization and reuse</t>
  </si>
  <si>
    <t>Deliverable: Define, test and refine a process and format for harmonizing clinical content
- leverage lessons learned from pilot projects (e.g., diabetes data strategy, CV/Emergency Care harmonization, etc.)
- process should align with CIC mission and long term goals
- process outcome should result in cross domain consensus
- process should result in defining best practices for data harmonization
- process should be clearly documented and made publicly available
- process for incorporating the capture of actions and attributes</t>
  </si>
  <si>
    <t>HL7 Version 2.6 Implementation Guide: Vital Records Birth and Fetal Death Reporting, Release 1, STU Release 2 - US Realm</t>
  </si>
  <si>
    <t>Submit for STU Ballot(First Ballot Cycle) - Target: 2017 May Ballot
Complete STU Reconciliation - Target: 2017 Jun
Final ballot content submitted - Target: November 27, 2011
Request STU Publication - Target: 2017 July
STU Period - 12 months - Target: 2017 July - 2018 July
Submit for Normative Ballot - Target: 2018 Sep Ballot
Complete Normative Reconciliation - Target: 2018 Oct
Submit Publication Request - Target: 2018 Oct
Receive ANSI Approval - Target: 2019 Oct
Project End Date (all objectives have been met) - Target: 2019 Dec
Original Target Dates: 
Draft created for WG review - Target: October 15, 2011 - COMPLETED
Initial ballot content submitted - Target: November 6, 2011 - COMPLETED
Final ballot content submitted - Target: November 27, 2011 - COMPLETED
Ballot opens - Target: December 5, 2011 - COMPLETED
Ballot closes - Target: January 9, 2012 - COMPLETED
Ballot comment review - Target: January 2012 WGM
Second ballot cycle, if needed - Target: May 2012 
Project End Date (all objectives have been met) - Target: June 2012</t>
  </si>
  <si>
    <t>The U.S. vital registration systems for birth and fetal death reporting have not kept pace with e-commerce or other industries in developing interoperable data systems to support quality and timely data capture and transmission. The current registration systems have supported the proliferation of silo solutions that have fostered redundancy in data entry and standards not recognized widely. This may result in slow transmission of birth certificate and fetal death data to the federal government which can significantly impact data timeliness and usefulness which is essential for driving key health and healthcare related policy decisions. It may also influence programmatic and policy decisions for state agencies. 
The Centers for Disease Control and Prevention/National Center for Health Statistics (CDC/NCHS) is providing support for the development of vital records standards to enable interoperable electronic data exchanges among electronic health record systems, United States (U.S.) vital records systems and potentially other public information systems for birth, death and fetal death events. 
The HL7 Version 2.5.1 Implementation Guide: Vital Records Birth and Fetal Death Reporting, Release 1 (US Realm) was limited to a subset of the content required for birth and fetal death reporting that may be transmitted from an electronic health record (EHR) system based on the 2003 Revisions of the U.S. Standard Certificate of Birth and the U.S. Report of Fetal Death. This project will expand upon Release 1 to:
 - Provide a comprehensive representation of the information provider organizations send to state/jurisdictional vital records agencies;
 - Include information reported by state/jurisdictional vital records agencies to CDC/NCHS for birth and fetal death reporting events; 
 - Describe the information provided by CDC/NCHS back to the state/jurisdictional vital records agencies; and 
 - Address common state/jurisdictional vital records agencies reporting requirements that extend beyond the U.S. national standard that is based on the Birth Edit Specifications for the 2003 Revision of the U.S. Standard Certificate of Birth; and the Fetal Death Edit Specifications for the 2003 Revision of the U.S. Standard Report of Fetal Death.</t>
  </si>
  <si>
    <t xml:space="preserve">1) Utah Department of Health
2) CDC/National Center for Health Statistics
</t>
  </si>
  <si>
    <t xml:space="preserve">Vital Records, Birth and Fetal Death Reporting </t>
  </si>
  <si>
    <t>The project will develop a detailed process for unified vocabulary governance in HL7 across V2, V3, CDA, and FHIR, leveraging off the initial work done by Ted Klein and Lloyd McKenzie and reviewed at the Baltimore WGM and with Wayne Kubick. This process will be recommended to be adopted by the TSC and/or Board for implementation across HL7; this implementation and adoption are subsequent to the process definition, and outside the scope of the project. The project will outline tasks and their sequences, personnel, tooling requirements, dependencies, and all other details necessary for proceeding to develop an implementation plan. The process will include a suggested strawman implementation plan as well.</t>
  </si>
  <si>
    <t>Ted Klein, Lloyd McKenzie</t>
  </si>
  <si>
    <t xml:space="preserve">PSS approval - Target: October 15, 2016
Initial draft of process - Target: November 30, 2016
Reviews and feedback of initial draft - Target: December 24, 2016
Updated process document for final review and approval - Target: January 1, 2017
Completed process document ready for submission to TSC/Board - Target: January 14, 2017
Integration of TSC/Board feedback/comments, updated draft - Target: February 15, 2017
Final approvals and recommendations (TSC/Board) - Target: March 15, 2017
Project End Date - Target: Sept 15, 2017
</t>
  </si>
  <si>
    <t>HL7 currently maintains multiple terminologies - v2, v3, CDA value sets and FHIR, but does not currently have a uniform vocabulary governance process or strategy across all the HL7 product lines. Ongoing maintenance of these terminologies is resource intensive and is also quite opaque to much of the community. As FHIR and associated implementation guides become more popular and as HL7 continues to grow, this is becoming a greater problem. There is a need to maintain the terminologies that support all of HL7’s products (v2, v3, FHIR, CDA, etc.) in a way that is responsive and improves quality while reducing the resources that both HL7 and its volunteers must put into the process. As well, there’s a need for the process to align with the community’s expectations for a more modern, continuous peer-feedback related process.
A project to document a fully fleshed-out and sensible process is required to begin addressing this need.</t>
  </si>
  <si>
    <t>Budget and manual labor availability for the current processes is becoming harder to find and justify, and may place additional constraints on the new process details.</t>
  </si>
  <si>
    <t>New Harm Process', 'New Harmonization'</t>
  </si>
  <si>
    <t>Google Docs for draft development, wiki with file access for draft releases for review, or for monthly update snapshots?</t>
  </si>
  <si>
    <t>White Paper</t>
  </si>
  <si>
    <t>How much content for this project is already developed?initial strawman ~40%</t>
  </si>
  <si>
    <t>Cross-Paradigm Implementation Guidance for Medical Device Data Sharing with Enterprise Health Systems</t>
  </si>
  <si>
    <t>Cross-Paradigm Medical Device Data Sharing with Information Systems Implementation Guidance using Detailed Clinical Models for Medical Devices</t>
  </si>
  <si>
    <t>FHIR Profile; V2 Messages-Clinical; V3 Documents-Clinical (e.g. CDA)</t>
  </si>
  <si>
    <t>Revised ballot process</t>
  </si>
  <si>
    <t>Revamp the existing ballot process to move away from the use of spreadsheets and rely more on computer-based issue tracking for direct management of the ballot process. The project will ensure that ANSI and key HL7 organizational requirements (e.g. restrictions on who can ballot) are met and will ensure support the needs of ballot submitters including organizational and affiliate members. The process will include support for mixed (Draft/STU/Normative) ballots (balloting of one artifact with a mixture of different ballot status artifacts). It may result in recommendations to the TSC for changes to the GOM and/or HL7 Essential Requirements. The project will also incorporate processes and tooling to manage tracking of comments after publication and between ballot cycles.</t>
  </si>
  <si>
    <t>Requirements for new process &amp;amp; tooling and straw man of high-level proposed process - Target: April 15, 2017
Draft proposed ballot process and create proof of concept using tooling environment - Target: 2017 May WGM
Test ballot process with a “fake” ballot to get feedback from both balloters and work groups involved in reconciliation - Target: 2017 Sept WGM
Identify needed changes to HL7 process rules, if any, and initiate changes. Migrate existing tracker items to new tool - Target: 2018 Jan WGM
Test ballot process in FHIR IG ballots - Target: 2018 May WGM
Plan to roll the process out to the remainder - Target: 2018 Sept WGM
Project End Date (all objectives have been met) - Target: Dec. 2018</t>
  </si>
  <si>
    <t xml:space="preserve">The use of a formal tracker has proven essential to managing the massive amount of ballot and non-ballot feedback provided to the FHIR specification. Using it has created numerous benefits, including:
- increased transparency within the organization and to submitters – everyone knows what comments have been submitted, what comments others have made and has the ability to make their own comments
- improved ability to manage comments across work groups – comments are easily transferred with no risk of loss and no difficulty generating a combined reconciliation sheet
- single source of truth reflecting current state of disposition across work groups allows improved oversight and management
- increased the quality of dispositions (ensured disposition matches ballot type, ensure vote is appropriately recorded, ensure changes are marked as substantive or not)
- retention of institutional memory around past decisions and ability to gather metrics about which areas are subject to most change
However, the current FHIR ballot process suffers from a few significant issues:
- the gForge tool is not capable of enforcing many of the quality rules – these must be reported after-the-fact by a hacked-together tool that queries the gForge data base. This means issues are not fixed immediately and may not be fixed without significant manual prodding
- Inputs coming in by spreadsheet involve significant manual effort by editors to “clean” the message content such that information is in the correct columns with legal values to allow searching and categorizing within the online tool.
- In order to load the cleaned amalgamated spreadsheets into the issue tracking tool, a hacky tool is used to manipulate the issue tracking tool to load content
- Because issues are loaded by an import tool rather than being entered directly by balloters, they are not notified of subsequent updates, comment or resolution as discussions are occurring unless they manually subscribe to each item
- Those who use the tracker-based reporting for ballot comments must manually copy those comments into spreadsheets for submission as part of the ballot process
The cost of these issues is too high for the editors managing the process and the present process forgoes a number of benefits that could be achieved through direct balloting within a tracking tool, including the possibility of integrating ballot submission directly into online published specifications. This project will devise a ballot mechanism that meets ANSI requirements while making use of modern tools and ensures more direct engagement with balloters.
While the project will be trialed by FHIR, it will impact most work groups. As well, the TSC has indicated an intention that all of HL7 will use a consistent balloting process. Therefore, all steering divisions will be involved in evaluation of the new process.
</t>
  </si>
  <si>
    <t>1) FMG will trial the process</t>
  </si>
  <si>
    <t xml:space="preserve">Will consider requirements from the Developing requirements for logging issues/comments across standards project with the interest of aligning tooling solutions </t>
  </si>
  <si>
    <t>Ed Helton</t>
  </si>
  <si>
    <t>ISO JIC Ballot by HL7, CDISC, and ISO will run concurrently.</t>
  </si>
  <si>
    <t>New model version will replace previous model version.</t>
  </si>
  <si>
    <t>Yes, this is an externally hosted project.</t>
  </si>
  <si>
    <t>Trauma Registry Data Submission CDA Implementation Guide CDA R3</t>
  </si>
  <si>
    <t xml:space="preserve">Update the current normative CDA implementation guide supporting submissions to the American College of Surgeons&amp;rsquo; (ACS) National Trauma Data Bank (NTDB) to comply with the 2017 release of the NTDB, including performance measures. This is a US Realm project.
</t>
  </si>
  <si>
    <t>Update CIM based on changes - Target: 1/31/17
Harmonize terminologies - Target: 1/15/17
Request new required terminology assets - Target: 1/31/17
Update CDA IG - Target: 3/1/17
Submit guide to ballot3/30/17
Ballot revised CDA IG4/2017
Complete normative reconciliation - Target: 5/31/17
Submit publication request - Target: 7/31/17
Receive ANSI Approval - Target: 12/1/17
Project End Date - Target: 12/1/17</t>
  </si>
  <si>
    <t>ACS wishes to update the standardized submission format in order to support reuse of information for both submitters and consumers.</t>
  </si>
  <si>
    <t>2017 release of NTDS data set definition</t>
  </si>
  <si>
    <t xml:space="preserve">Supplants HL7 CDA&amp;#174; R2 Implementation Guide: Trauma Registry Data Submission, Release 1. (project 1214)
Some of the effort (2016 change set) was performed under project 1214, but the result was not published in time and the project has been withdrawn. This project will bring that content forward as well as changes for 2017.
</t>
  </si>
  <si>
    <t xml:space="preserve">
How much content for this project is already developed?Elements: 100% (NTDS)
American College of Surgeons National Trauma Data Bank 
Syntax: 90% (previous release)
Was the content externally developed (Y/N)? Y: ACS NTDB
Yes, this a hosted (externally funded) project.
</t>
  </si>
  <si>
    <t>Security Labeling Service, Release 2</t>
  </si>
  <si>
    <t xml:space="preserve">To clarify existing requirements and models which facilitates implementation and supports the original need:
Generally, communication and cooperation in healthcare requires intelligent and transparent methods for communicating and imposing security and privacy aspects in an open environment.
Security labels enable the binding of more or less detailed policies to objects serving this communication and cooperation. This Access Control Information and the derived Access Control Decision Information can be standardized to enable interoperability in health and social care by respecting the required legal conditions and patient‘s intentions.
The use of Security Labels requires structuring and classifying medical multimedia information as well as a common security domain.
Driver for the development of a SLS: The increasing need to segment health data per policy into discrete units of clinically meaningful information (content management) for purposes of intra- and inter-enterprise access control and privacy protection using standard protocols and interoperable metadata vocabulary. 
</t>
  </si>
  <si>
    <t>Note: The following specifications are only dependencies to the extent that where the SLS depends on their content, any changes made to those specifications are not backward compatible or the specifications are withdrawn or retired:
 - Refactor HL7 Confidentiality Concept Domain, code system &amp;amp; value sets Project 798
    - Healthcare Privacy and Security Classification System Project 
 - Security and Privacy Ontology Project 646
 - Security Domain Analysis Model (DAM)  Project 529
 - Consent Directives, DSTU Release 1 Project 553
 - Data Segmentation for Privacy Implementation Guide Project 1006
 - Privacy, Access and Security Services (PASS) Alpha Project Project 200
 - HL7 Version 3 Standard: Privacy, Access and Security Services (PASS) - Access Control Conceptual Model, Release 1 
 - Fast Healthcare Interoperability Resources</t>
  </si>
  <si>
    <t>Integrated Information Models and Tools (IIM&amp;T)</t>
  </si>
  <si>
    <t>HL7&amp;rsquo;s Integration of Information Models and Tools (IIM&amp;amp;T) project will facilitate alignment among a federated set of CIMI-compliant models: SOLOR, FHIM, DCMs, CQI CQF, US CORE, QI Core, etc.; where, alignment is dependent on common CIMI principles and constructs (e.g., Reference Archetypes and semantic anchor Patterns) shared among those models. The IIM&amp;amp;T project will not create new models. CIMI encourages 4-6 month pilot-project sprints; where, results can be presented at HL7 workgroup meetings; so that; the CIMI workgroup can consider incorporating project lessons-learned and artifacts into the CIMI's curated principles, Reference Archetypes, Semantic-Anchor Patterns, DCMs, architecture, processes, style and Practitioners' guides and related exemplars, tutorials and videos.This project intends to demonstrate how computable interoperability can be achieved through the coordination of the CIMI Logical Model with physical message models such as FHIR.Refer to the PSS for complete scope.</t>
  </si>
  <si>
    <t>Steve Hufnagel, Nona Hall</t>
  </si>
  <si>
    <t>CIMI Practitioners’ Guide Maintained on CIMI Wiki
HL7 Comments Only Ballot - Target: Jan 2017
HL7 Informative Ballot - Target: May 2017
HL7 Draft Standard for Trial Use (DSTU) 1 - Target: Sep 2017
HL7 Draft Standard for Trial Use (DSTU) 2 - Target: Sep 2018
HL7 Normative Standard - Target: Sep 2019
ISO Normative Standard - Target: Sep 2020</t>
  </si>
  <si>
    <t>Our clinical goal is “to help people live the healthiest lives possible” by enabling a Learning Health System supporting areas such as, but not limited to, Precision Medicine.
This requires data that is computable, usable, extensible, and interpretable across disparate systems - a state that currently does not exist.
The solution proposed capitalizes on the inroads made with the exchange of data, standards and standards adoption, but brings back a focus on the data in order to make additional and necessary advancements.</t>
  </si>
  <si>
    <t>DoD, VA, PenRad Inc., Intermountain Healthcare
TBD: FDA &amp;amp; CDC</t>
  </si>
  <si>
    <t>DoD and VA EHR modernization and interoperability, CDC Public Health initiatives, FDA, CMS and FDA initiatives.</t>
  </si>
  <si>
    <t>CLIM, SOLOR, FHIM, CIMI, DCM, CQF, KNART, eCQM, FHIR, NIEM, CDA, C-CDA, JSON, HL7, SIGG, MDHT, MDMI</t>
  </si>
  <si>
    <t>FHIM, CIMI, CQF, EHR-S FM, FHIR, SIGG (MDHT-MDMI)</t>
  </si>
  <si>
    <t>Logical Model; FHIR Profile</t>
  </si>
  <si>
    <t>Care Team Domain Analysis Model</t>
  </si>
  <si>
    <t xml:space="preserve">This project will construct a domain analysis model (DAM)of the patient centered care team unique for an individual including health professionals, caregivers in healthcare organizations, family members, community caregivers, clinical investigators and other individuals or organizations involved in support services. Characteristics of team members are expected to include name, professional licenses and certifications, organizational and jurisdictional IDs, contact information including electronic end-point addresses. Attributes will also include 1) each team members&amp;rsquo; role with respect to the patient and relationships with others on the care team, 2) participation in care delivery including that of family members, 3) participation in care planning and care coordination, 4) consent authorizations, 5) health literacy and care delivery capabilities of family and community caregivers, 6) and unique skills such as language skills. The existence of appropriate value sets for attributes of team members will also be evaluated. The DAM will also address interoperability needs and opportunities between members of the care team. </t>
  </si>
  <si>
    <t>Russell Leftwich</t>
  </si>
  <si>
    <t>Comment only ballot to validate scope. - Target: 2017 Sep WGM
Draft document for informative ballot - Target: 2018 Jan Ballot
Ballot reconciliation - Target: 2018 May WGM
Publish DAM as informative document - Target: 2018 June
Project End Date (all objectives have been met) - Target: 2018 July</t>
  </si>
  <si>
    <t>The concept of a learning health system is one in which each activity in care and health promotion is informed by the collective knowledge of the system and the results of each activity update the knowledge of the system. A codified representation of the often referenced patient-centered care team and care team roster does not exist. A publicly available, comprehensive model of the characteristics and attributes of care team members, including family and community caregivers, does not exist. Neither is there a model of the relationships between various specified care team members or roles and an individual patient, which would include the participation of each care team member in delivery of care, health maintenance, care planning, and care coordination. Effective care coordination with the aims of patient engagement, optimal outcomes, accountable care, consent management, and patient safety can only be possible with a representation of the care team that captures important characteristics of team members in an interoperable way.</t>
  </si>
  <si>
    <t>Learning Health System, LHS, Care Team, Care Team Roster, Care Coordination</t>
  </si>
  <si>
    <t>Learning Health Systems WG wiki</t>
  </si>
  <si>
    <t>Imaging Integration 3-Year Plan</t>
  </si>
  <si>
    <t>Develop and support FHIR imaging-related resources - May 2017-January 2019
Develop radiology report FHIR profiles and related content - September 2017-September 2019
Reconcile imaging-centric lifecycle management with FHIR- May 2017-January 2019
Develop imaging implementation guide, profiles, and white papers for FHIR - January 2018-May 2019
Specialty-specific workflows (cardiovascular - echo/cath reporting, decision support, informatics; opthamathology; etc), measurements and reports - January 2018-January 2020
Summary dose information (with QI Core) for EHR / decision support systems - January 2018-January 2020</t>
  </si>
  <si>
    <t>HL7 Credential Program – Pilot Implementation focusing on FHIR</t>
  </si>
  <si>
    <t>Create an initial pilot implementation of the HL7 Credentialing Program where FHIR is the first domain space that can be administered under this program. While the future scope includes V2, C-CDA and potentially other domain spaces, those are not part of the initial scope.
The components of the pilot implementation are targeted to be:
- Various general components/modules
 - Experience Requisitions
 - Applications Forms
 - Tracking tools
 - Marketing
 - Etc.
- FHIR Specific modules:
 - Develop FHIR Resource Sample (pull from application form)
 - FHIR Proficiency Test (written test)</t>
  </si>
  <si>
    <t xml:space="preserve">Develop Test Items - Target: 2/20/2017
Assemble Technical Review Panel - Target: 2/20/2017
Analyze Alpha Test Results - Target: 2/20/2017
Launch Preparation - Target: 4/14/2017
Launch Beta - Target: 5/1/2017
Launch Version 1 - Target: 8/20/2017
</t>
  </si>
  <si>
    <t xml:space="preserve">Summarize a little more the overall purpose why Credentialing for HL7, and why FHIR as the initial pilot.
Need to improve tools for implementers, for recruiters of talent, etc.
HL7 FHIR implementation is rapidly growing and there is a need to identify implementers who are competent. This is also an opportunity to encourage and engage membership in HL7 via a full cycle FHIR certification program that includes certification maintenance and field presence as certified professionals. 
</t>
  </si>
  <si>
    <t>N/A. Field testing and pilot built in plan.</t>
  </si>
  <si>
    <t>External groups are pushing for FHIR implementation. Certified professionals would help.</t>
  </si>
  <si>
    <t>- Non Product Project -; FHIR Profile; FHIR Resources</t>
  </si>
  <si>
    <t>HL7 FHIR Certificate of Knowledge Program</t>
  </si>
  <si>
    <t xml:space="preserve">Create a FHIR proficiency test allowing test takers to demonstrate their knowledge and understanding of the specification. This is a basic proficiency test, not a professional credentialing test. It will be multiple choice and based on the STU3 specification and not on field knowledge. The project includes the creation of test competancies, a study guide based on competencies, exam and practice questions with evidence for defensibility, beta and general launch. 
</t>
  </si>
  <si>
    <t xml:space="preserve">HL7 FHIR implementation is rapidly growing and there is a need to identify implementers who have achieved a level of proficiency. This is also an opportunity to encourage and engage membership in HL7 and put test takers on the path towards the profvia a full cycle FHIR certification program that includes certification maintenance and field presence as certified professionals. </t>
  </si>
  <si>
    <t>External groups are pushing for FHIR implementation. Formal training and testing would help ensure a base level of proficiency in the FHIR community.</t>
  </si>
  <si>
    <t>Pending</t>
  </si>
  <si>
    <t>Virtual C-CDA Implementation-A-Thon (IAT)</t>
  </si>
  <si>
    <t xml:space="preserve">Conduct a virtual C-CDA Implementation-A-Thon, similar to the virtual FHIR Connectathon hosted by Dave Degandi of Cambia Health Solutions (Cambia used their Skype Business account to run the virtual FHIR Connectathon)
Initial thoughts would be to host a half-day event covering 1-3 tracks (e.g. &amp;lsquo;focus group&amp;rsquo;). Each track/focus group has a leader. The first virtual IAT would be limited to 50 attendees so that people stay engaged (all attendees are allowed to speak and present). The initial thought is to invite past IAT attendees to this first virtual IAT. Subsequent virtual IATs would be opened to others, as this is a great way to get people engaged that have not been able to attend the F2F IATs.
Dave Degandi has offered to assist with the first event by performing the overall facilitator role. The Overall Facilitator begins the event with a 30 minute introduction of how attendees will participate and is present during the entire event to troubleshoot issues. 
Future virtual IATs will be facilitated by HL7.
</t>
  </si>
  <si>
    <t>David Hamill / Calvin Beebe</t>
  </si>
  <si>
    <t>Obtain SD WG SME from Structured Docs to be an event leader - Target: March 15, 2017
Determine tracks - Target: April 1, 2017
Procure track/focus group leaders, probably from SD WG - Target: April 15, 2017
Determine event date - Target: April 30, 2017
Create registration - Target: May 15, 2017
Prepare Tracks/Focus Groups - Target: June 15, 2017
Review Tracks/Focus Groups - Target: June 30, 2017
Host pre-event practice with leaders - Target: 1 week prior to event
Conduct Virtual IAT - Targeting July 2017
Submit Lessons Learned - Target: 1 week after event
Review Lessons Learned - Target: 2 weeks after event
Determine next steps - Target: 1 month after event</t>
  </si>
  <si>
    <t>Continue the success of past face to face C-CDA IATs but at a lesser cost and commitment than the F2F IATs.</t>
  </si>
  <si>
    <t>Face to Face meetings are typically held immediately before U.S. based WGMs, hence a June/July virtual IAT would be ideal since F2F IATs are in January and September.</t>
  </si>
  <si>
    <t>C-CDA IAT</t>
  </si>
  <si>
    <t>Office of the National Coordinator (ONC); Cambia Health Solutions</t>
  </si>
  <si>
    <t>C-CDA R2.1 Volume 3 Update – Advance Directives Templates Clarifications</t>
  </si>
  <si>
    <t>1) Epic
2) Cerner</t>
  </si>
  <si>
    <t>None currently known – New focus on Patient Goals as an important part of information collection and exchange. Also, increased focus on sharing information that indicates if a person has an advance care plan or not and where the patient’s goals and preferences are documented.</t>
  </si>
  <si>
    <t>C-CDA R2.1 Additional Volume 3 Templates - for Advance Directives Templates</t>
  </si>
  <si>
    <t>The templates published in the updated C-CA R2.1 Volume 3 will supersede the templates in the C-CDA companion guide appendix.</t>
  </si>
  <si>
    <t>This project is dependent on the publication of C-CDA R2.1 Volume 3.</t>
  </si>
  <si>
    <t>SDWG Wiki</t>
  </si>
  <si>
    <t>Phase 1: Identification of use cases and requirements - Target: May 2012 - September 2012
Phase 2: Development of query/response messages - Target: September 2012 - November 2012
Balloting and Reconciliation - Target: January 2013
Re-Ballot - Target: May 2013
Normative Ballot approved - Target: September 2013</t>
  </si>
  <si>
    <t xml:space="preserve">A medication profile is not clearly defined in existing HL7 material and other material from other SDOs such as IHE. The ability to retrieve information related to the medication a patient is taking is not currently supported in HL7 V3. Requirements have been brought forward by the Netherlands, Canada and Australia as well as by the IHE Pharmacy Work Group.
This project will include the definition, information structure and use cases and requirements for a medication profile to support:
  - Identification of the information that should be captured as the medication profile detail
  - Communication between systems that generate and/or use medication data
  - The process of reconciling data from different sources into a profile
  - Additional requirements for request/response of other types of data such as problem/diagnosis including allergies, intolerances, labs, observations including adverse reactions, etc may be identified and if so, will be referred to the appropriate HL7 Work Group. </t>
  </si>
  <si>
    <t>S</t>
  </si>
  <si>
    <t>S-STU,
 I-Inform,
N-Norm.</t>
  </si>
  <si>
    <t>Needs STU publication request</t>
  </si>
  <si>
    <t>S1</t>
  </si>
  <si>
    <t>S3</t>
  </si>
  <si>
    <t>March 2017:
On behalf of the HTA Work Group, Ted Klein was reviwing HL7 projects that involved vocabulary since the Vocabulary Work Group recently submitted a PSS for project 1306-Unified HL7 Terminology Governance Process (it's currently in TSC review). That project is to reengineer the harmonization process for all of HL7 and unifying the harmonization of content across HL7.
Ted noticed CIC's 3-Year Plan (3YP) item #847-Define, test and refine a process and format for harmonizing clinical content. Based on that title, the 3YP item seems to be about defining a process for harmonizing clinical content. Hence, if/when CIC decides to begin work on 3YP item 847, it should take into consideration the scope of work that Vocabulary's project #1306 is doing.  I have added this within Project Insight for CIC's 3YP item #847.</t>
  </si>
  <si>
    <t xml:space="preserve">2017 March: See note added to Project Dependency section.
Sept 2013: CIC WG continues to work on this expects to be done abt Jan, 2016
This continues work from Roadmap Project 329. </t>
  </si>
  <si>
    <t>HL7 Affiliate -  Italy</t>
  </si>
  <si>
    <t>Unified HL7 Terminology Governance Process (UTG)</t>
  </si>
  <si>
    <t xml:space="preserve">Submit for Normative Ballot - Target: 2017 Sept Ballot
Complete Normative Reconciliation - Target: 2017 Nov 
Prepare Normative ballot for publication based on ballot dispositions - Target: 2018 January WGM
Submit Publication Request - Target: 2018 January WGM
Receive ANSI Approval - Target: 2018 May
Project End Date (all objectives have been met) - Target: 2018 May
</t>
  </si>
  <si>
    <t>Prior project name: ANSI/HL7 V3 PASS SECURITY LABELSRV, R1-2014, 
HL7 Version 3 Standard: Privacy, Access and Security Services; Security Labeling Service, Release 1
This new release will replace the previous release.</t>
  </si>
  <si>
    <t xml:space="preserve">Project LaunchFeb 10, 2017
Review Cycle (Dependent on C-CDA R2.1 Volume 3): Target TBD – SDWG
Publication (Dependent on C-CDA R2.1 Volume 3): Target TBD – SDWG
</t>
  </si>
  <si>
    <t>Advance Directive Templates are (arguably) important components of the C-CDA standard, yet to date, their usage in the standard has been optional. 
New focus within the industry on patient-centered care plans and value based care has raised implementer interest in including advance directive information that communicates the patient’s health goals and treatment preferences. This new interest has caused new trial usage of the existing Advance Directive Templates in C-CDA R2.1 and that use has led to reported problems and questions about their design and intended use.
For these reasons the intended uses for Advance Directive Templates need to be clarified, and the designs of Advance Directive Templates need to be revised.</t>
  </si>
  <si>
    <t>Specification for Value Set Expansion</t>
  </si>
  <si>
    <t xml:space="preserve">Expansions are the implementable artefacts from a value set definition. The VSD STU does not define the details of the content of a value set expansion, nor the standard layout of that content. This project will define this and any additional artifacts necessary, and produce an STU for Value Set Expansions which is intended to harmonize the diverse approaches the existing product lines have taken to define the content and layout of implementable value set expansions. It will also address the migration strategy for the product lines.
The project will clarify how to use all available binding information to determine a proper value set expansion from the value set definition. The expansion may be influenced by the context of a specific use, plus the set of minimum and allowed additional information to be included in an instance of a value set expansion. This project will build on the notions specified in the VSD, FHIR value set and expansion profile resources, and the Binding Semantics Project. This may result in modifications to the VSD and FHIR resource specifications.
The deliverables of the project will be a list of explicit requirements that must be adhered to by HL7 product line specifications. This project is marked as 'normative' because it will produce updates to at least one normative specification, the FHIR value set expression process and representation. Specific implementable changes to other normative-track standards are not covered under this project but may be provided via a new project. 
Alignment of these requirements to non-FHIR existing HL7 product lines and any existing actively implemented normative-track specifications will be documented in an appendix as needed. 
</t>
  </si>
  <si>
    <t>Rob McClure, Ted Klein</t>
  </si>
  <si>
    <t xml:space="preserve">Approval of PSS - Target: April 15, 2017
Initial Draft of STU for Review - Target: 2018 Jan WGM
Technical Review of initial Draft - Target: 2018 May WGM
Final Draft for review and/or approval - Target: 2018 Sep WGM
Submit for STU Ballot - Target: 2019 Jan Ballot
Complete ballot Reconciliation - Target: 2019 May WGM
Submit Publication Request - Target: 2019 Aug
STU Period – 12 months - Target: 2020 Sep 
Project End Date (produce Normative ballot from STU) - Target: 2023 Jan WGM
</t>
  </si>
  <si>
    <t>2023 Jan WGM/Ballot</t>
  </si>
  <si>
    <t xml:space="preserve">There is a need to define a cross-HL7 product family specification that describes how to clearly specify the concept representations (codes) and associated concept metadata to be included in an instance of a value set expansion. The HL7 implementation community has already defined diverse artifacts that cover this gap which have not undergone any harmonization. </t>
  </si>
  <si>
    <t>1) FHIR
2) US National Library of Medicine (NLM) Value Set Authority Center (VSAC)
3) ART Decor</t>
  </si>
  <si>
    <t>VSE</t>
  </si>
  <si>
    <t xml:space="preserve">1)Value Set Definition STU to Normative Ballot. STU closes in August 2017, Sept 2017 decision on Normative Ballot of VSD. VSD decisions would feed initial review of this project.
2)We will review and incorporate any aspects of CTS-2 as needed.
3)We will review and incorporate FHIR STU3 Expansion Profile resource as needed.
4)We need to finalize, at minimum, any changes to the ValueSet (and possibly ExpansionProfile) resource prior to the candidate normative FHIR ballot in May 2018.
</t>
  </si>
  <si>
    <t>FHIR Profile; FHIR Resources; - New/Modified HL7 Policy/Procedure/Process -</t>
  </si>
  <si>
    <t>No external collaboration</t>
  </si>
  <si>
    <t>Enhancement of the HL7 Standards Grid</t>
  </si>
  <si>
    <t>Provide requirements recommendations to EST to align the HL7 Standards Product Grid with the Product Lines and families.
Provide feedback to PIC with the allowable products in the PSS template.
Provide feedback to the project manager for project homebase (project insight).
Encourage adoption of the suggestions.</t>
  </si>
  <si>
    <t>HL7 Standards Grid/HL7 Standards Matrix/ Product Grid</t>
  </si>
  <si>
    <t>HL7 Affiliate -  Germany</t>
  </si>
  <si>
    <t xml:space="preserve">In the spreading field of home-mechanical ventilation, a lack of interoperability exists in documentation and communication activities between the various stakeholders in the German healthcare system.
Furthermore, the acute shortage of well-trained medical personnel, with appropriate experience in the care of the particular patient clientele and the necessary know-how for the safe handling of complex medical devices, aggravates the problematic circumstances. This may lead to increased hospital admission, loss of care quality and ultimately a threat to patient-safety.
A functional alternative to proprietary documentation and communication solutions is urgently needed. The development and use of standardized eHealth applications is a promising approach for the interdisciplinary field of home-mechanical ventilation.
</t>
  </si>
  <si>
    <t>HL7 Germany</t>
  </si>
  <si>
    <t xml:space="preserve">Begin Date: 03.01.2016
Estimated End Date: 02.28.2019
</t>
  </si>
  <si>
    <t>Germany</t>
  </si>
  <si>
    <t xml:space="preserve">Sponsoring Organization : Project Management Organization ETN, Leitmarktagentur North Rhine-Westfalia, Germany 
Other involved: Organizations/Government AgenciesEuropean Regional Development Fund (EFRE) 
Contact Information: Heike Dewenter
</t>
  </si>
  <si>
    <t>HL7NZ: Governance of the Localisation of FHIR Artefacts</t>
  </si>
  <si>
    <t>HL7 Affiliate -  New Zealand</t>
  </si>
  <si>
    <t>The primary goal of this project is to produce a set of documented processes and accountabilities for the governance of localised FHIR artefacts in New Zealand, namely extensions, naming system identifiers, profiles and implementation guides. The scope also includes the selection of a registry/repository solution for the storage and retrieval of these artefacts. It is believed the project goal will be achieved by a formal collaboration between the engaged membership of HL7 New Zealand and the NZ Health Information Standards Organisation.</t>
  </si>
  <si>
    <t>Peter Jordan</t>
  </si>
  <si>
    <t xml:space="preserve">Begin Date: Target - February 1, 2017.
Estimated End Date: Target - November 30, 2017.
</t>
  </si>
  <si>
    <t>The major driver for this project is the need to ensure that HL7 FHIR is used to facilitate true semantic interoperability in the NZ Digital Health Sector. Only by preventing the proliferation of duplicate, non-conformant or conflicting localisations, will the promise of FHIR to make interoperability easier and cheaper to achieve be realised.</t>
  </si>
  <si>
    <t>FHIR Extensions; FHIR Implementation Guide; FHIR Profile; White Paper</t>
  </si>
  <si>
    <t>Following preliminary negotiations between HL7NZ and HISO, the next phase is for the Chair of HL7NZ to present a discussion paper at the upcoming HISO meeting on May 25th.</t>
  </si>
  <si>
    <t>1) NICTIZ, the Netherlands, Jos Baptist
2) NHS, UK</t>
  </si>
  <si>
    <t>Informatics Clinical Information Systems Limited - Martin Hurrell, Alan Nicol</t>
  </si>
  <si>
    <t>1) Duke University Division of Clinical Informatics. Contact: Kensaku Kawamoto
2) Medical Objects. Contact: Andrew McIntyre</t>
  </si>
  <si>
    <t>2017 Feb: TSC approved STU Extension Request for HL7 Version 3 Specification: Event Publish &amp;amp; Subscribe Service Interface, Release 1 (US Realm) at TSC Tracker 12744 was approved for 12 months through February 18, 2018
Feb 2015: TSC approved DSTU Publication Request for 24 months for HL7 Version 3 Specification: Event Publish &amp;amp; Subscribe Service Interface - Release 1 - US Realm at TSC Tracker 5596 through February 18, 2017</t>
  </si>
  <si>
    <t>Feb 2017: TSC approved STU Extension Request for HL7 Version 3 Specification: Unified Communication Service Interface, Release 1 (US Realm) at TSC Tracker 12745 was approved for 12 months through 2018-02-18.
Feb 2015: TSC approved DSTU Publication Request of HL7 Version 3 Specification: Unified Communication Service Interface - Release 1 - US Realm for 24 months at TSC Tracker 5598 through February 18, 2017</t>
  </si>
  <si>
    <t>2017 May WGM Totals</t>
  </si>
  <si>
    <t xml:space="preserve">The current implementation of the 'Master Grid of Standards' aka 'HL7 Standards - Master Grid' standards is difficult for a customer searching for standards to navigate.
The drop-down labelled Category content driven, and is a mixture of Clinical domain(e.g. Cardiology, Decision Support, Patient Care), Content delivery Mechanisms(e.g. Access), non-standard products(Book), and status(e.g. ANSI approved), and changes based on the .
The drop-down labelled 'Type' is in fact ballot type.. (fixed by HQ)
Selection by work-group is inconsistent in return.
</t>
  </si>
  <si>
    <t>Cross-Paradigm Storyboard Artifact: Payer Value-Based Care Perspective</t>
  </si>
  <si>
    <t xml:space="preserve">This project will develop an HL7 Cross-Paradigm Storyboard Artifact representing a realistic life situation that demonstrates healthcare information interoperability issues that are important from a Payers&amp;rsquo; perspective. The deliverable is the storyboard.
The storyboard artifact will be applicable across all standards paradigms. It will describe a realistic care scenario which includes issues that are important to payer stakeholders within the healthcare information technology (HIT) ecosystem. 
The story board will address the following objectives:
 1. The story depicted will be clinically accurate, but not so clinically detailed as to distract readers from the broader and overarching purpose of representing a realistic payer scenario across the HIT ecosystem.
 2. The Story Board artifact will describe a patient-centered situation that includes relevant challenges from the payer perspective. 
 A. It will include a scenario set up that demonstrates challenges to be addressed when the systems involved in data exchange are operating on different versions of base standards such as FHIR and C-CDA. 
 B. It will include opportunities to demonstrate value-based care practices. 
 C. Elements of the story will enable quality measurement information to be added to augment the story as required to support quality reporting scenarios.
 D. It also will describe a scenario that demonstrates care plan information exchange that accompanies care delivery summaries. 
 3. The storyboard will be used in Domain Analysis Models or Implementation-A-Thons to expose technical issues and questions that may need to be addressed by existing or developing standards to facilitate efficient and effective information exchange that supports payer use cases.
 4. The project will show the storyboard as a mechanism to foster clearer communication and constructive collaboration among multiple stakeholder participants that is reusable across multiple standards paradigms.
</t>
  </si>
  <si>
    <t xml:space="preserve">Deliverable: A Cross-Paradigm Storyboard Artifact.
Outcome: Other efforts such as DAM creation or Implementations can use this storyboard to flesh out gaps or technical issues.
Test use of the storyboard to drive Use Case development - Target: 2017 Oct - 2017 Nov
Revise storyboard based on testing feedback - Target: 2017 Nov 
Submit for Informative Ballot - Target: 2018 Jan Ballot
Complete Comment Reconciliation - Target: 2018 Jan - 2017 Feb
Submit Artifact Publication Request - Target: 2018 Mar
Project End Date (all objectives have been met) - Target: 2018 Mar
</t>
  </si>
  <si>
    <t xml:space="preserve">The information that needs to be shared in a care scenario does not change regardless what standard paradigm is used to enable interoperability. Creating a cross-paradigm storyboard will enable standards development and implementations to focus efforts, align information exchange to accomplish the needs presented in the storyboard, independent of the standards paradigm. 
This type of cross-paradigm storyboard also is needed to identify operational issues that exist in the “real world” where multiple standards paradigms are utilized together.
The storyboard creates an context to aid communication about information exchange and interoperability challenges and requirements that are relevant to Payers. It also contributes an “demonstration environment” where potential solutions can be considered and compared. It provides enough specifics to help stakeholders visualize and conceptualize the practical implications of proposed technological solutions. 
</t>
  </si>
  <si>
    <t>1) LHS - Care Team DAM Project
2) FHIR Connectathon or CDA Implementation-A-Thon</t>
  </si>
  <si>
    <t xml:space="preserve">Payer Perspective Value-Based Care Storyboard; Cross-Paradigm Storyboard Artifact: Value-Based Care, Cross-Paradigm Storyboard Artifact: Payer Perspective; Payer Storyboard for Value-Based Care. </t>
  </si>
  <si>
    <t>This storyboard artifact builds upon earlier Payer-perspective Storyboard development contributed to the PC WG Care Plan DAM. It also takes into consideration earlier FHIR Connectathon experience with creation of Hedis Measures.</t>
  </si>
  <si>
    <t>Quality Reporting Agencies, Payors</t>
  </si>
  <si>
    <t>External Vocabularies: Some of the descriptive clinical data provided with the storyboard may include information that includes concepts represented using vocabularies such as SNOMED CT, LOINC, CPT, or ICD-10.</t>
  </si>
  <si>
    <t>Vada Perkins (ID), Panagiotis Telonis (EMA), Mary-Ann Slack (FDA)</t>
  </si>
  <si>
    <t>Stakeholders wish to use the industry standard methods to exchange ISO 11238/19844 data, including use of JSON formats, and see FHIR as a good way to achieve their goals.</t>
  </si>
  <si>
    <t xml:space="preserve">SDOs: ISO/TC 215 WG6 and GS1 (SDO Joint Agreement)
Regulators: FDA and EMA (through bi-lateral agreement)
European Directorate for the Quality of Medicines and Healthcare (EDQM)
</t>
  </si>
  <si>
    <t>Structured Product Labeling (SPL R9)</t>
  </si>
  <si>
    <t>The scope of this project is twofold:
a) to describe the use of SPL Release 9 as the data exchange format to support PQ/CMC (Pharmaceutical Quality (PQ)/Chemistry, Manufacturing and Controls (CMC)) information in Module 3 of the CTD which currently is being worked on using the HL7 Version 3 SPL message, while new PQ/CMC data requirements have been completed.
b) to extend SPL Release 9 as the data exchange format to support the suite of ISO IDMP Standards. The previous ballot for SPL8 and CPM4 focused mainly on products while the SPL9/CPM5 will be focused mainly on substances (a gap analysis and mappings from the revised ISO 11238 to SPL8/CPM4 will take place). This will also result in updates to Common Product Model. 
This project scope will encompass international and regional regulatory requirements for the implementation of the ISO IDMP standards utilizing HL7 SPL/CPM to support their legislative requirements for product registration, identification, and pharmacovigilance. 
Additionally, establishing common drug quality data standards continues to provide new opportunities to transform the submission data into useful information to potentially improve time and quality of FDA&amp;rsquo;s drug review process. This project scope will identify and standardize elements and structures to enable automation of important analyses of PQ/CMC data to support more efficient and effective regulatory decision-making.</t>
  </si>
  <si>
    <t>Submit HL7 PSS for SPL (R9) - Target: 2017 May 21
Submit HL7 Notice of Intent to Ballot (NIB) - Target: 2017 July 1
Initial Ballot Content for SPL R9 and CPM5 - Target: 2017 July 1
Normative SPL Release 9, CPM 5 Ballot - Target: 2017 Sep Ballot
SPL R9, CPM 5 Ballot reconciliation - Target: 2017 Sep WGM
Publish Normative SPL R9 and CPM R5 - Target: 2017 Sep WGM</t>
  </si>
  <si>
    <t>This project helps to address: 
a)New FDA PQ/CMC data element requirements and the supporting messaging.
b)ISO and HL7 ballot comments related to consistent IDMP standards implementation and use internationally. The ISO IDMP standards are based upon HL7’s Common Product Model as the overarching information model and therefore HL7 input is needed to help ensure consistency with any associated CMETs and vocabulary requirements. Additionally, the Structured Product Labeling (SPL) Release 8 standard is also referenced as the data exchange format for IDMP information exchange. Due to the interdependencies with HL7 modeling and messaging constructs used for IDMP standards, ISO/TC 215 WG 6 believes it is important that the ISO Technical Specifications be reviewed in HL7</t>
  </si>
  <si>
    <t>This project scope will:
a)encompass international and regional regulatory requirements for the implementation of the ISO IDMP standards utilizing HL7 SPL/CPM to support their legislative requirements for product registration, identification, and pharmacovigilance.
b)identify and standardize data elements and structures in order to enable automation of important analyses of PQ/CMC data to support more efficient and effective regulatory decision-making.</t>
  </si>
  <si>
    <t xml:space="preserve">Structured Product Labeling Release 9 (SPL, ISO IDMP, PQ/CMC) </t>
  </si>
  <si>
    <t>SPL R8 and CPM R4 (both May 2017 ballot)</t>
  </si>
  <si>
    <t xml:space="preserve">The following projects have a reference to SPL related work:
Project ID 858, 1269: Common Product Model
Project ID 501: IDMP Terminologies Project (JIC Project)
Project ID 1314: SPL Release 8/Medicinal Product Information
</t>
  </si>
  <si>
    <t>Revising SPL Release 8 and CPM release 4:
- Revising to include updated international and regional regulatory requirements for ISO IDMP/substances.
- It is a supplement/complements the previous versions as it includes additional requirements currently not captured; it does not conflict with the SPL R8 publication.
As in all previous SPL releases, backward compatibility has been maintained as it was identified by the pharma industry and regulators as a key concern to support the wide adoption and consistent non-disruptive evolution of SPL. Specifically, SPL uses Abstract Data Types R2 with the backward compatible wire format (R2B) to maintain that backwards compatibility.</t>
  </si>
  <si>
    <t>Emory Fry / Jerry Goodnough</t>
  </si>
  <si>
    <t>2017 Jan Ballot Cycle Info: STU              
Ballot results: Withdrawn
Document Name: HL7 Implementation Guide: Clinical Decision Support Knowledge Artifact Implementations, Release 1
Submitter: Kensaku Kawamoto MD PhD
2013 Sept Ballot Cycle Info: DSTU
Ballot results: Withdrawn
Document Name: HL7 Implementation Guide: Clinical Decision Support Knowledge Artifact Implementations, DSTU Release 2
NIB Submitted By: Kensaku Kawamoto MD PhD
2013 Jan Ballot Cycle Info: DSTU
Ballot results: Ballot results: Met basic vote requirements. 8 Negatives to reconcile
Document Name: HL7 Implementation Guide: Clinical Decision Support Knowledge Artifact Implementations, Release 1
Ballot Code: HL7IG_CDA_KNART_R1_D1_2013JAN</t>
  </si>
  <si>
    <t>SMART Application Launch Framework</t>
  </si>
  <si>
    <t>This project is to bring the SMART (Substitutable Medical Applications, Reusable Technologies) Application Launch specification to Health Level 7. This specification enables applications to launch from within diverse health IT systems including EHRs, personal health records, data warehouses, and research environments. Apps are given access to contextual information (e.g. what patient record is open in the surrounding environment) and are authorized to access a limited data set using OAuth 2.0. Single Sign-On is supported using OpenID Connect. The deliverables includes a set of specifications defining a context-passing, app authorization, and SSO mechanisms to support app launch.</t>
  </si>
  <si>
    <t>Multiple Electronic Health Record vendors are implementing the SMART Health IT App Launch specification inside their products, as defined and implemented by Argonaut. Having this specification adopted as an HL7 standard will support broader worldwide adoption and will allow the specification to be referenced from national Health IT policies.</t>
  </si>
  <si>
    <t>1) Argonaut (including Cerner, Epic)
2) SMART Health IT</t>
  </si>
  <si>
    <t>SMART on FHIR
SMART App Authorization
SMART App Launch</t>
  </si>
  <si>
    <t>FHIR Implementation Guide; FHIR Profile</t>
  </si>
  <si>
    <t>Will be joint copyright with Boston Children's Hospital</t>
  </si>
  <si>
    <t>Optimised care of people with home-mechanical ventilation through eHealth “eVent at home”</t>
  </si>
  <si>
    <t>Medikationsplan PLUS</t>
  </si>
  <si>
    <t xml:space="preserve">Since October 1, 2016, all patients in Germany who are taking three or more medications on a regular basis are entitled to have a medication plan. 
The scope of the project 'Medikationsplan PLUS' is to analyze the current version of the national medication plan and to highlight optimization potentials from the patient&amp;rsquo;s and the healthcare professional&amp;rsquo;s perspective. Those optimization potentials shall be implemented in a modified version of the medication plan, the 'Medikationsplan PLUS'. Furthermore it is planned to include semantic standards into the medication process. </t>
  </si>
  <si>
    <t>Simon Roschu</t>
  </si>
  <si>
    <t xml:space="preserve">Begin Date: 01.03.2016
Estimated End Date: 29.02.2019
</t>
  </si>
  <si>
    <t>With the implementation of semantic standards it is scoped to create the fundamentals of a system- and sector- overlapping medication process. By this, the cooperation between healthcare professionals and other actors shall be improved, as well as the safety of medical treatment.</t>
  </si>
  <si>
    <t>FHIR Extensions; FHIR Profile; FHIR Resources</t>
  </si>
  <si>
    <t>2017 July: Dave Hamill has walked through all the CMETs and needs to reconcile questions with Andy. Once that is complete, all CMET data will be ready to be uploaded into Andy's Heroku database tool for CMETs. Project On Hold as Andy is booked on client work until the San Diego WGM.
Nov 2012: Per MnM Work Group: by nature this project may be needed to continue to encompass MnM's responsibilities to oversee CMET management. Therefore, propose to add a task to &amp;quot;Review and Revise&amp;quot; the project based on current status of CMETs, and set the milestone for that task at the January 2013 WGM. After that MnM will revise this project definition as appropriate. Dave and Andy continue their work on CMET clean up, documenting CMET processes and documenting the CMET Lifecycle.</t>
  </si>
  <si>
    <t>OO FHIR Lab Order Profile</t>
  </si>
  <si>
    <t>----------- REQUIRED FIELD: SELECT AT LEAST ONE -----------</t>
  </si>
  <si>
    <t>3YP item entered by OO at the 2017 May WGM in Madrid</t>
  </si>
  <si>
    <t>LIS-S Func Reqs Doc for Laboratory Interoperability Transactions - LIS-S Func Reqs IG for LOI</t>
  </si>
  <si>
    <t>LIS-S Func Reqs Doc for Laboratory Interoperability Transactions - LIS-S Func Reqs IG for LRI</t>
  </si>
  <si>
    <t>LIS-S Functional Req Doc for Laboratory Interoperability Transactions - LIS-S Functional Profile for Laboratory</t>
  </si>
  <si>
    <t>2017 May Ballot Cycle Info: STU
Ballot results: Did not meet basic vote requirements
Document Name: HL7 Version 2.5.1 Implementation Guide: Laboratory Results Interface (LRI), Release 1 STU Release 4 - US Realm
2017 Jan Ballot Cycle Info: STU              
Ballot results: Did not meet basic vote requirements
Document Name: HL7 Version 2.5.1 Implementation Guide: Laboratory Results Interface (LRI), Release 1 STU Release 3 - US Realm
Submitter: Lynn Laakso MPA</t>
  </si>
  <si>
    <t xml:space="preserve">The objective of the project is to define an implementation guide on how to convey existing and future LOINC to IVD Test Code mappings using FHIR resources that enable laboratories to more efficiently and effectively map lab test/analyte codes between the two code systems.
The requirements will be provided through the 'Digital Format for Publication of LOINC for Vendor IVD Test Results' whitepaper published by IICC in cooperation with the NLM and CDC.
As needed, propose updates and/or extensions to core resources and define necessary profiles.
</t>
  </si>
  <si>
    <t>Ed Heierman / JD Nolen</t>
  </si>
  <si>
    <t>DAM addressing Whitepaper Requirements to FHIR Mapping - Target: May 2017
Implementation Guide Development - Target: June 2017
STU R1 Ballot - Target: September 2017
Ballot Reconciliation - Target: October 2017
Publication and STU Period starts - Target: December 2017
Connectathon at IHE/HIMSS (can we do non-IHE profiles?) - Target: January/February 2018
STU R2 Ballot - Target: September 2018
Publication and STU Period starts - Target: December 2018
Connectathon at IHE/HIMSS - Target: January/February 2019
Normative R1 Ballot - Target: September 2019
Publication - Target: December 2019</t>
  </si>
  <si>
    <t xml:space="preserve">Laboratories are challenged to accurately and consistently map local and LOINC testing codes to the corresponding IVD test/analyte codes used in the various IVD devices. Due to widely varying requirements and capabilities, IVD devices can be configured in many different ways and use code systems unique to their capabilities. However, upon transmitting the results from the device to the LIS and onwards, these IVD test/analyte codes need to be translated to the appropriate LOINC codes. Ultimately that is the laboratory’s responsibility.
Establishing accurate mappings requires skill and experience to understand when to use a particular LOINC code. To date, laboratories have no specific guidance and need to rely mostly on institutional expertise.
The industry is interested in having device manufacturers provide suggested/recommended mappings that laboratories can use as a starting point, thereby substantially reducing effort and increasing consistency across the industry where those devices are used. Ultimately, final mappings remain the responsibility of the laboratories to accommodate local variations.
To communicate these mappings, IICC has endeavored to define a minimum data set and parameters that need to be provided and has agreed to an initial format using JSON. While that provides a machine-readable format that enables parties to consistently exchange and interpret, this format is not using the FHIR resources to define that format. The introduction of FHIR would maintain the consistency as desired of the mapping definitions itself. Also, it would provide an initial stepping stone to introduce FHIR into the full loop of laboratory test ordering and result reporting where next steps can be built on common definitions, as well as deploy a format that is starting to be widely adopted in the industry.
</t>
  </si>
  <si>
    <t>1) IICC (IVD Industry Connectivity Consortium) – this includes multiple vendors of both diagnostic instrument and laboratory information systems
2) Abbott Laboratories (Ed Heierman)</t>
  </si>
  <si>
    <t>IICC is driving initial piloting using the JSON format and before wider deployment we would want to have the FHIR based format ready.</t>
  </si>
  <si>
    <t>LIVD</t>
  </si>
  <si>
    <t>Availability of core resources.</t>
  </si>
  <si>
    <t>FHIR Implementation Guide space</t>
  </si>
  <si>
    <t>IICC</t>
  </si>
  <si>
    <t>Equipment; Health Care IT; Lab</t>
  </si>
  <si>
    <t>Eye Care and Ophthalmology on FHIR</t>
  </si>
  <si>
    <t>Don van Syckle /Lorraine Constable</t>
  </si>
  <si>
    <t xml:space="preserve">Develop and approve resource and profile proposals - Target: 2017 May WGM
Document conceptual data model - Target: October 2017
Map from C-CDA eye care summary and general examination to FHIR resources and address non-US data requirements - Target: October2017
Prepare FHIR Implementation Guide - Target: 2018 January WGM
Initial ballot of Implementation Guide - Target: 2018 May WGM
Complete reconciliation and publish - Target: 2018 Sept WGM
</t>
  </si>
  <si>
    <t xml:space="preserve">The industry needs improved EHR to EHR discrete communication of eye care elements. Longer term, we want to enable health care devices to communicate with EMRs regarding eye care data. </t>
  </si>
  <si>
    <t>1) EyeMD EMR Health Care Systems
2) Medflow 
3) IFA (Germany)</t>
  </si>
  <si>
    <t>None to date</t>
  </si>
  <si>
    <t>C-CDA Eye Care Project, Project id TBD</t>
  </si>
  <si>
    <t>EHR, PHR; Equipment; Health Care IT; Clinical Decision Support Systems; HIS</t>
  </si>
  <si>
    <t>External Vocabularies: LOINC, SNOMED-CT, RxNorm</t>
  </si>
  <si>
    <t>2017 May Ballot Cycle Info: INFORMATIVE
Ballot results: Met basic vote requirements. 5 Negatives to reconcile
Document Name: HL7 Version 3 Domain Analysis Model: Specimen, Release 2</t>
  </si>
  <si>
    <t>May 2017: Decision to be made in September on how to move to Normative and determine whether we can make certain profiles normative vs. STU.
March 2016: TSC approved DSTU Publication Request for an unballoted update of Laboratory Value Set Companion Guide, Release 1 - US Realm at TSC Tracker 9658
WGM Jan2015: R2 is still in ballot reconciliation - expect to have published by May2015
March 2014: TSC approved publication extension request of HL7 Version 2.5.1 Implementation Guide: S&amp;amp;I Framework Lab Results Interface, Release 1- US Realm at TSC Tracker 3082 through Sep 21, 2017
Oct 2012: Buitendijk and McCaslin submitted a PSS with the work necessary for addressing the errata from the DSTU. Instead of creating a new project for that work, the PMO amended this project to include that additional effort.
DSTU Test period accepting comments thru July 17, 2014
Other SDO/Profilers: United States DHHS ONC S&amp;amp;I Framework
Oct 2015: Extended DSTU for one year. May run short to support 2014 Edition. Once R1 DSTU R2 adopted deprecate this version. Depends on next ONC certification content.</t>
  </si>
  <si>
    <t>2017 May Ballot Cycle Info: STU
Ballot results: Did not meet basic vote requirements
Document Name: HL7 Version 2.5.1 Implementation Guide: Laboratory Orders (LOI) from EHR, Release 1 STU Release 3 - US Realm
2017 Jan Ballot Cycle Info: STU              
Ballot results: Did not meet basic vote requirements
Document Name: HL7 Version 2.5.1 Implementation Guide: Laboratory Orders (LOI) from EHR, Release 1 STU Release 2 - US Realm
Submitter: Lynn Laakso MPA
2014 Sept Ballot Cycle Info: DSTU             
Ballot results: Met basic vote requirements. 26 Negatives to reconcile
Document Name: HL7 Version 2.5.1 Implementation Guide: S&amp;amp;amp;I Framework Laboratory Orders from EHR, Release 2 - US Realm
Submitted By: Hans Buitendijk
Sept 2016: plan for Jan 2017 STU ballot
2013 June May Out of Cycle Ballot Info: DSTU 
Ballot Results: Met basic vote requirements. 33 Negatives to reconcile
Document Name: HL7 Version 2.5.1 Implementation Guide: S&amp;amp;I Framework Laboratory Orders from EHR, Release 1- US Realm
NIB Submitted By: Hans Buitendijk
Ballot Open Date: Friday, June 21, 2013
Ballot Close Date: Monday, July 22, 2013
2013 May Ballot Cycle Info: DSTU
Ballot results: Postponed
Document Name: HL7 Version 2.5.1 Implementation Guide: S&amp;amp;I Framework Laboratory Orders from EHR, Release 1
NIB Submitted By: Hans Buitendijk
2013 Jan Ballot Cycle Info: DSTU
Ballot results: Did not meet basic vote requirements.
Document Name: HL7 Version 2.5.1 Implementation Guide: S&amp;amp;I Framework Laboratory Orders from EHR, Release 1 - US Realm
Ballot Code: V251_IG_SIF_LABORDERS_R1_D1_2013JAN</t>
  </si>
  <si>
    <t xml:space="preserve">2017 May Ballot Cycle Info: STU
Ballot results: Postponed
Document Name: HL7 Version 2.5.1 Implementation Guide: S&amp;amp;I Framework Laboratory Test Compendium Framework (eDOS), R2, STU Release 3 - US Realm
2017 Jan Ballot Cycle Info: STU              
Ballot results: Met basic vote requirements. 9 Negatives to reconcile
Document Name: HL7 Version 2.5.1 Implementation Guide: S&amp;amp;I Framework Laboratory Test Compendium Framework (eDOS), R2, STU Release 3 - US Realm
Submitter: Lynn Laakso MPA
2015 Jan Ballot Cycle Info: DSTU
Ballot results: Did not meet basic vote requirements
Document Name: HL7 Version 2.5.1 Implementation Guide: Laboratory Test Compendium Framework, Release 2 - US Realm
2013 June May Out of Cycle Ballot Info: DSTU 
Ballot Results: Met basic vote requirements. 31 Negatives to reconcile
Document Name: HL7 Version 2 Implementation Guide: Laboratory Test Compendium Framework, Release 2
NIB Submitted By: OO WG
Ballot Open Date: Friday, June 21, 2013 / Ballot Close Date: Monday, July 22, 2013
2013 May Ballot Cycle Info: DSTU
Ballot results: Postponed
Document Name: HL7 Version 2 Implementation Guide: Laboratory Test Compendium Framework, Release 2
NIB Submitted By: Hans Buitendijk
Sept 2016: plan for Jan 2017 STU ballot
</t>
  </si>
  <si>
    <t>Brian Postlethwaite and Bob Dieterle</t>
  </si>
  <si>
    <t>Implementation Guide for Ballot as STU1 - Target: September 2017
Ballot Reconciliation Completed - Target: January 2018
Implementation Guide Published - Target: February 2018
Implementation Guide STU2 - Target: February 2020
Implementation Guide Normative - Target: February 2022</t>
  </si>
  <si>
    <t>2022 May WGM/Ballot</t>
  </si>
  <si>
    <t>1) CMS (Center for Medicare/Medicaid Services – central server side)
2) MIHIN (Michigan Health Information Network)
3) The Sequoia Project</t>
  </si>
  <si>
    <t xml:space="preserve">ONC (US Office of national Coordinator) and FHA (US Federal Healthcare Architecture) have determined via prior directory efforts and feedback from a workshop held in April 2016 that one of the primary issues affecting the creation and deployment of healthcare directories is the need for validated provider information and that this could be best accomplished at the national level with a resource created, operated and made available by a federal healthcare agency. The 21 Century Cures Act specifically requires HHS to make provider information available for use by appropriate entities.
Other healthcare services directories have been implemented before (such as in Australia) and will be used to inform the project.
</t>
  </si>
  <si>
    <t xml:space="preserve">FHIR Healthcare Directory Information Exchange; Healthcare Directory; HcDir </t>
  </si>
  <si>
    <t>Validated Healthcare Directory Implementation Guide</t>
  </si>
  <si>
    <t xml:space="preserve">The development of a FHIR based implementation guide to enable the exchange of validated healthcare directory information between a reference source (e.g. national directory) and 'local' workflow environments (e.g. local directories). 
The exchange will include validation information to communicate the timing, source(s) and validation method for all of the significant elements of the healthcare directory. 
The implementation guide shall include constrained exchange content, conformance statements, and exchange methods. The basis of the implementation guide will be the STU3 release of the FHIR standard. The guide shall utilize existing and, where appropriate, update/define existing/new:
 - Resources 
 - Extensions
 - Profiles
 - Vocabularies and Value Sets
 - Operations
FHIR Infrastructure standards may be updated or expanded to support the information exchange requirements. (such as refinements to pub/sub for constraining content, and more granular provenance aspects)
See Project Scope Statement document for full description.
</t>
  </si>
  <si>
    <t>Implementers of large scale shared healthcare directories (such as country/jurisdiction scale directory services) need the ability to establish validated provider information and make it available to local workflow environments for utilization in a number of clinical and administrative Healthcare activities. Any exchange must be able to identify the validation status, process, date and source of each significant element so the downstream entity can verify that the validation process meets their local standard. 
  - This shared directory information should be of high quality to address existing production issues causing significant inefficiencies and redundancies. Specific examples are: the Social Security Administration needs to identify specific providers to satisfy their claim documentation requirements 
  - emergency response identification of provider’s electronic endpoints. 
This standard will go hand in hand with requirements that the source systems ensure the content is current, and will attest to the accuracy of the data.</t>
  </si>
  <si>
    <t>FHIR STU3</t>
  </si>
  <si>
    <t>ONC-FHA Healthcare Task Force</t>
  </si>
  <si>
    <t>OASIS HAVE 2.0 Alignment with HL7</t>
  </si>
  <si>
    <t>Scott M. Robertson</t>
  </si>
  <si>
    <t>OASIS HAVE public review complete - Target: Oct/Nov 2017
Submit updated OASIS HAVE for Informative Ballot - Target: 2018 Jan Ballot
Reconcile OASIS HAVE ballot comments - Target: 2018 Jan WGM
OASIS HAVE re-review complete - Target: Feb/Mar 2018
OASIS Publish / HL7 Publication request - Target: Apr/May 2018
Project End Date (all objectives have been met) - Target: May 2018</t>
  </si>
  <si>
    <t>Implementation Guide, Externally developed IG is to be Adopted</t>
  </si>
  <si>
    <t>Emergency Management actors use, for the most part, OASIS Emergency Management standards for communicating relevant information. HAVE addresses the status and availability of hospital and ED resources. Most hospital/ED systems primarily employ HL7 for messaging. A bridge between the HAVE and HL7 messages in the HAVE standard would improve information exchange between emergency management and hospitals/EDs.</t>
  </si>
  <si>
    <t xml:space="preserve">The OASIS and HL7 approval processes will need to be coordinated. At present, that plan is to:
  1. OASIS will submit HAVE 2.0 at the point of public review. As a public review, HL7 members may wish to review and comment. The received comments will be reviews and applied as determined by the OASIS SC.
  2.The updated OASIS HAVE 2.0 will be submitted as an Informative ballot in HL7. Any ballot comments will be reconciled jointly by HL7 PA WG and OASIS HAVE SD.
  3.OASIS HAVE SC will review the result of HL7 ballot reconciliation to determine if an additional OASIS review is necessary. If necessary, the document will return to step 1. If OASIS re-review is not necessary, the standard will be finalized and published jointly by OASIS and HL7.
</t>
  </si>
  <si>
    <t xml:space="preserve">OASIS EDXL Hospital Availability Exchange Standard
Hospital resources
HavBed
Emergency preparedness
Emergency services
</t>
  </si>
  <si>
    <t>Guidance (e.g. Companion Guide, Cookbook, etc)</t>
  </si>
  <si>
    <t xml:space="preserve">Joint ballot with OASIS Emergency Management. This is a joint project with OASIS Emergency Management. An SOU for joint work already exists between OASIS and HL7.
Other stakeholders and vendors: EMS agencies, organizations, and system vendors
EHR vendor relative to their system’s ability to interface with EMS systems
SDO stakeholder: OASIS
</t>
  </si>
  <si>
    <t>Potential Project: Standardize development screening requirements for EHRs (PSS to be developed at September WG Meeting)</t>
  </si>
  <si>
    <t>Potential Project: Standardize developmental screening requirements for EHRs (PSS to be developed at September WG Meeting)</t>
  </si>
  <si>
    <t>2017 June: TSC approved the Dissolution Request for the Child Health WG at TSC Tracker 13522. The WG will be absorbed by the Patient Care WG,. PMO transferred project to Patient Care.</t>
  </si>
  <si>
    <t>2017 May Ballot Cycle Info: INFORMATIVE
Ballot results: Met basic vote requirements. 10 Negatives to reconcile
Document Name: HL7 Cross-Paradigm Specification: Clinical Negation Requirements, Release 1</t>
  </si>
  <si>
    <t>2017 June: TSC approved the Dissolution Request for the Child Health WG at TSC Tracker 13522. The WG will be absorbed by the Patient Care WG,. PMO transferred project to Patient Care.
Aug 2014: G. Dolin: On Hold - Evaluate need to update to conform to latest EHR profile and compbine with Child Helath Functional Profile</t>
  </si>
  <si>
    <t>2017 June: TSC approved the Dissolution Request for the Child Health WG at TSC Tracker 13522. The WG will be absorbed by the Patient Care WG,. PMO transferred project to Patient Care.
Aug 2014: G. Dolin: On Hold - Evaluate need to update to conform to latest EHR profile and compbine with Child Helath Functional Profile
March 2013: With the dissolution of the Child Health WG, EHR is a candidate to take over child health project work.
Sept 2012: Per EHR WG, targeting May, 2013 to ballot Normative</t>
  </si>
  <si>
    <t>2017 Feb: TSC approved STU Publication Request for HL7 Coordination of Care Service (CCS) Functional Model, STU Release 1 for 24 months through April 4, 2019.
There is a separate PSS document we are dependent on for the Patient Care WG's 'Care Plan Initiative' (CPI). This SOA standard will leverage the domain model from CPI and provide a SOA services specification which includes bindings to specific HL7 messaging platforms.</t>
  </si>
  <si>
    <t>Decision Making Practices (DMP) Simplification Project</t>
  </si>
  <si>
    <t>DMP can be hard to figure out at a glance WG by WG, e.g. if/how a WG has deviated from the default (standard) DMP. This project would make the DMP one for all. A supplemental or summary of ONLY the changes to the standard DMP would be posted with changes called out exclusively.</t>
  </si>
  <si>
    <t>Sandy Stuart</t>
  </si>
  <si>
    <t xml:space="preserve">Decision Making Practices (DMP) Simplification Project </t>
  </si>
  <si>
    <t>Documents section on PIC’s HL7.org webpage</t>
  </si>
  <si>
    <t>Clinical Decision Support (CDS) for Immunizations FHIR Implementation Guide</t>
  </si>
  <si>
    <t>Nathan Bunker</t>
  </si>
  <si>
    <t xml:space="preserve">Immunization schedules continue to increase in complexity and the use of electronic systems increases. Clinical Decision Support is now a critical resource. Proprietary interfaces increase integration costs, limit options for improvements, and keep systems from being available for full testing. This standard will allow NIST to create standardized tests that can be universally used to ensure all expert systems operate correctly and will establish a common standard for better integration. </t>
  </si>
  <si>
    <t>1) National Institute of Standards and Technology
2) American Immunization Registry Association
3) AEGIS
4) HLN</t>
  </si>
  <si>
    <t xml:space="preserve">NIST is tasked with creating software to test CDS engines in the immunization space. </t>
  </si>
  <si>
    <t>CDS for Immunization, CDS for Immunization FHIR interface</t>
  </si>
  <si>
    <t>URL where requirements will be documented: 
FHIR's SVN repository
FHIR gForge or Replacement Tracking Tools</t>
  </si>
  <si>
    <t>How much content for this project is already developed?
Resources completely developed, a potential FHIR operation has already been tested at FHIR Connectathon</t>
  </si>
  <si>
    <t>USRSC approved PSS in case it changes from Universal to US. FMG approved PSS on 5/31/2017.</t>
  </si>
  <si>
    <t>2017 May Ballot Cycle Info: STU
Ballot results: Met basic vote requirements. 11 Negatives to reconcile
Document Name: HL7 Version 2.8.2 Implementation Guide: Immunization Messaging, Release 1 - US Realm</t>
  </si>
  <si>
    <t>2017 May Ballot Cycle Info: STU
Ballot results: Met basic vote requirements. 6 Negatives to reconcile
Document Name: HL7 Version 2.6 Implementation Guide: Vital Records Birth and Fetal Death Reporting, Release 1 STU Release 2
2012 Jan Ballot Cycle Info: DSTU
Ballot results: Met basic vote requirements. 4 Negatives to reconcile
Document Name: HL7 Version 2.5.1 Implementation Guide: Vital Records Birth and Fetal Death Reporting, Release 1
Ballot Code: V251_IG_VR_BAFDRPT_R1_D1_2012JAN
NIB Submitted By: John Roberts</t>
  </si>
  <si>
    <t xml:space="preserve">2017 May Ballot Cycle Info: STU
Ballot results: Met basic vote requirements. 22 Negatives to reconcile
Document Name: HL7 CDA&amp;#174; R2 Implementation Guide: Reportability Response File, Release 1 - US Realm
2016 Jan Ballot Cycle Info: DSTU
Ballot results: Met basic vote requirements. 14 Negatives to reconcile
Document Name: HL7 CDA&amp;#174; R2 Implementation Guide: Public Health Case Report, Release 2 </t>
  </si>
  <si>
    <t>2012 Sept Ballot Cycle Info: DSTU
Ballot results: Met basic vote requirements. 1 Negatives to reconcile
Document Name: HL7 Version 3 Implementation Guide: Medication Statement Service Profile Using hData, Release 1
Ballot Code: V3_IG_MEDSTSERVPR_R1_D1_2012SEP
NIB Submitted By: Hugh Glover</t>
  </si>
  <si>
    <t>2017 May Ballot Cycle Info: NORMATIVE
Ballot results: Postponed
Document Name: HL7 CDA&amp;#174; R2 Implementation Guide: Questionnaire Response Document, Release 1
2017 Jan Ballot Cycle Info: NORMATIVE           
Ballot results: Met basic vote requirements. 8 Negatives to reconcile
Document Name: HL7 CDA R2 Implementation Guide: Questionnaire Response Document, Release 1
Submitter: Lynn Laakso MPA
2013 May Ballot Cycle Info: DSTU
Ballot results: Met basic vote requirements. 11 Negatives to reconcile
Document Name: HL7 Implementation Guide for CDA&amp;#174; Release 2: Questionnaire Response Document, Release 1
NIB Submitted By: Robert Dolin MD</t>
  </si>
  <si>
    <t>1) Community Care of North Carolina Inc.(CMMI grantee and pharmacist payer).
2) Great Plains Area ( ND, SD, IA, and NE) of the Indian Health Service (federal provider group)
3) QS1 Data Systems (national pharmacy software vendor)
4) PioneerRx Pharmacy Software (national vendor)
5) Rx30 (national pharmacy system)
6) Computer Rx (national pharmacy software vendor)
7) VIP Pharmacy Systems (national pharmacy system)
8) Creative Pharmacist (Clinical Pharmacy Software)
There over 6 other vendors going through training and beginning implementation</t>
  </si>
  <si>
    <t xml:space="preserve">2017 May Ballot Cycle Info: NORMATIVE
Ballot results: Postponed
Document Name: HL7 CDA&amp;#174; R2 Implementation Guide: Structured Form Definition Document, Release 1
2017 Jan Ballot Cycle Info: NORMATIVE           
Ballot results: Met basic vote requirements. 9 Negatives to reconcile
Document Name: HL7 CDA R2 Implementation Guide: Structured Form Definition Document, Release 1
Submitter: Lynn Laakso MPA
2013 May Ballot Cycle Info: DSTU
Ballot results: Met basic vote requirements. 7 Negatives to reconcile
Document Name: HL7 Implementation Guide for CDA&amp;#174; Release 2: Structured Form Definition Document, Release 1
NIB Submitted By: Robert Dolin MD
</t>
  </si>
  <si>
    <t>I</t>
  </si>
  <si>
    <t>Needs Informative publicaton request</t>
  </si>
  <si>
    <t>I1</t>
  </si>
  <si>
    <t>HL7 Version 3 DAM: Generalized Anxiety Disorder, Release 1</t>
  </si>
  <si>
    <t>I3</t>
  </si>
  <si>
    <t>2017 July: TSC approved the STU Publication Request for HL7 CDA&amp;#174; R2 Implementation Guide: Exchange of C-CDA Based Documents; Periodontal Attachment, Release 1 - US Realm at TSC Tracker 13627 was approved for 24 months through 2019-07-20.
A new Attachment type Periodontal will be added to the current list of Attachment Documents. It will follow the C-CDA R2.1 Implementation guide format.</t>
  </si>
  <si>
    <t>2017 Aug: LHeerman-Langford updated target dates
Apr2016: Updated dates per ECWG
Jan 2014: Updated dates per EC WG 3-Year Plan Excel file.
May 2013: Updated dates per EC WG 3-Year Plan Excel file.
Sept 2012: Per EHR WG, targeting to ballot Normative in May, 2013
Jan 2012: Jim McClay submitted revised PSS.
The EDIS FP version 2 will not be directly backward compatible with EDIS FP version 1</t>
  </si>
  <si>
    <t xml:space="preserve">2017 Aug: LHeerman-Langford updated target dates
May 2014 Ballot Cycle: EC WG Submitted NIB with 'yes, backwards compatible'. PMO changed Backwards Compatible flag from N/A to Yes.
DEEDS is aligned with LOINC and SNOMED as appropriate for the data elements contained. </t>
  </si>
  <si>
    <t>2017 Aug: LHeerman-Langford updated target dates</t>
  </si>
  <si>
    <t>Mar 2017: TSC Approved STU publication request for HL7 Fast Healthcare Interoperable Resources (FHIR&amp;#174;), Release 3 (STU) at TSC Tracker 13031 through 2019-03-22.
Sep 2015: TSC Approved DSTU publication of Fast Health Interoperable Resources (FHIR) DSTU Release 2 through 2017-09-23.
July 2014: FMG requests DSTU update to accommodate a licensing change for FHIR DSTU R1.2 at TSC Tracker 3426
May 2014: TSC approved DSTU publication request for HL7 Fast Healthcare Interoperability Resources Specification (FHIR), Release 1 at TSC Tracker 3223 through Feb 07, 2016. New release is Release 1 DSTU Release 1.1. 
3.g. Backwards compatibility: Mappings between existing static models and created resources may eventually be defined, but this work is out of scope for this project.
5.a. Ballot Type: comment and DSTU to Normative: The DSTU period for this project will likely be longer than for a typical HL7 project to ensure broad and deep implementation experience prior to 'locking' content, due to the extreme commitment to subsequent backward compatibility required by the FHIR methodology. A DSTU period of at least three years is needed.
7.a Stakeholders: The primary stakeholders will be internal committees. Each of the committees will involve engagement from their own participants.</t>
  </si>
  <si>
    <t>Health Care Devices 3-Year Plan</t>
  </si>
  <si>
    <t>Health Care Devices WG Co-Chairs</t>
  </si>
  <si>
    <t xml:space="preserve">Maintenance activities
 - HL7 Version 3 Domain Analysis Model: Detailed Clinical Models for Medical Devices, Release 1 (Release 2 draft exists - project plan and PSS pending)
 - HL7 Version 3 Standard: Implantable Device Cardiachttp://www.hl7.org/implement/standards/product_brief.cfm?product_id=41-Follow-up Summary, Release 2 (as needed - no current requests)
 - Monitor and participate as needed in Unique Device Identification (UDI) and other HL7 V2.9 changes affecting device data communications
Non-project ongoing activities
 - Participation in ongoing IHE Patient Care Devices Rosetta Terminology Mapping meetings and IEEE 11073 Medical Device Communications Standards Point-of-Care Devices Nomenclature process - no end date
 - Continue co-ordination with IEEE 11073 Point-of-Care Device and Personal Health Device Committees and Personal Connect Health Alliance / Continua to assure that FHIR resources reflect needs of all classes of communicating devices as consistently as possible
 - Select and initiate Implementation Guide projects most appropriate for HCD WG considering standards needs in device interoperability
</t>
  </si>
  <si>
    <t>2017 August: JRhoads: we would like to put project 850 in 'on hold' status. With the Anesthesia WG we decided some time ago that a balloted Intra-Operative DAM (project 1153) in Anesthesia is a logical precondition for this to go forward. We will continue to review this with them at every WGM.
August 2013 MHurrell: Main sponsor changed to Healthcare Devices WG.
July 2013 MHurrell: Anesthesia WG proposed that Healthcare Devices should take over from us as primary sponsors. The reasons are:
1. The scope of the project is broader than anesthesia and the Healthcare Devices WG has greater experience and expertise regarding ISO 11073 than the Anesthesia WG
2. The Anesthesia WG has limited resources to apply to this project and it is likely that a change of leadership would result in faster completion.
All groups who are currently involved with the project approve the proposal and the Anesthesia WG would wish to remain closely involved as Co-Sponsors along with Patient Care.
The IG will define a CDA compliant representation of vital signs and physiological data that is also compatible with the ISO 11073 standard. The point of contact / overlap is mainly with the ISO 11073 Domain Information Model but also with the ISO 11073 vocabulary standard.</t>
  </si>
  <si>
    <t>The eVent at home-tool, a new kind of standardized and web-based software solution, shall be implemented in home-ventilation care. The IT foundation of the software will be an HL7 CDA specification, using the standards SNOMED CT, ICNP and LOINC.
Specific datasets for the associated HL7 CDA have been developed by a working group involving the German Medical Society for home-mechanical ventilation (DIGAB).</t>
  </si>
  <si>
    <t>2017 March: TSC approved STU publication request for HL7 FHIR Profile: US-Core, Release1.0.0 through 2019-03-22.
Sept 2015: TSC approved publication of HL7 FHIR&amp;#174; Profile: Data Access Framework (DAF), Release 1 at TSC Tracker 8714 through 2019-03-28.</t>
  </si>
  <si>
    <t xml:space="preserve">2017 August: Received ANSI notification for the extension; extension date is Feb 18, 2018. 
Per email chain, for Abstract DataTypes R2 reaffimration, MnMs ultimate decisions were:
 - MnM would like to seek an extension.
 - MnM will seek a reaffirmation
AMS is taking the lead to update abstract data types. However, it will take a while, so MnM wants to file an extension to allow enough time to perform the updates.
</t>
  </si>
  <si>
    <t>2017 May: TSC approved STU publication request for HL7 FHIR&amp;#174; Profile: Pharmacy; Medication, Release 1 at TSC Tracker 13215 for 18 months through 2019-06-28.
External Vocabularies: RxNorm, others to be confirmed</t>
  </si>
  <si>
    <t>2017 June: TSC approved STU Extension Request for HL7 CDA R2 Implementation Guide: National Health Care Surveys (NHCS), R1 DSTU Release 1.2 - US Realm at TSC Tracker 13429 through 2019-12-31
HL7 CDA&amp;#174; R2 Implementation Guide: National Health Care Surveys (NHCS), Release 1, DSTU Release 1.2 – US Realm DSTU publication through 2017-08-22.
Nov 2015: TSC approved the request for publication of an unballoted DSTU update and 12-month extension of HL7 Implementation Guide for CDA Release 2: National Health Care Surveys (NHCS), Release 1.1 - US Realm at TSC Tracker 8932 through 2017-07-14.
HL7 Implementation Guide for CDA&amp;#174; Release 2: National Health Care Surveys (NHCS), Release 1 - US Realm in DSTU through 2016-07-14
May 2015: TSC approved the DOT release of the the existing DSTU. HL7 CDA Implementation Guide for National Health Care Surveys at TSC Tracker 6020.
April 2015: PHER WG submitted updated PSS
Jan 2015: TSC approved DSTU publication request for HL7 Implementation Guide for CDA Release 2: National Health Care Surveys (NHCS), Release 1 - US Realm at TSC Tracker 3904 through Jul 14, 2017</t>
  </si>
  <si>
    <t xml:space="preserve">The primary goal of this project is to develop an electronic care plan with enhanced medication management content based on the templates in the HL7 Implementation Guide for C-CDA Release 2.1: Consolidated CDA for Clinical Notes. A secondary goal is to develop a series of FHIR profiles for the same use case based on the C-CDA on FHIR Care Plan document type This care plan called 'Pharmacist Care Plan' will serve as a standardized, interoperable document for exchange of consensus-driven prioritized medication-related activities, plans and goals for an individual needing care Pharmacists work in multiple environments (community, hospital, long term care, clinics, etc.) and increasingly participate in patient-centered care teams providing essential clinically oriented patient care services such as medication therapy management, clinical reconciliation (medication, allergies and problems), patient immunization management, disease state monitoring, and therapy adherence programs. The pharmacist works with the patient or care giver to identify manageable medication-related goals of therapy, defines needed interventions and strategies for achieving those goals and monitors outcomes in an iterative process. Consultation with other providers involved in the patient&amp;rsquo;s care are performed as needed. Though the Pharmacist Care Plan is static and represents an instance in time, care for the patient is dynamic and will contains information on the patient, pharmacist and care team&amp;rsquo;s concerns and goals related to medication optimization. The care plan may also contain information related to individual health and social risks that may impact care, planned interventions, expected outcomes, and referrals to other providers or for additional services e.g., nutrition consultation or diagnostic laboratory studies.
The intent of this project is in alignment with the goals set forth in the roadmap - Connecting Health and Care for the Nation A Shared Nationwide Interoperability Roadmap the Office of the National Coordinator for Health Information Technology noted the following:
'Providers should have the tools they need to support care transformation, i.e. using technology that supports the critical role of information sharing. This shift will open up new possibilities for providers in how they engage with patients and interact with other care, support and service team members. For example person-centered planning, which includes individual goals and preferences, is increasingly recognized as an integral tool for supporting person-centered health, individual-provider partnerships, and coordinating care, particularly for individuals with chronic conditions and multiple co-morbidities. In a learning health system, person-centered plans will be seamlessly shared amongst a group of individuals in a way that allows all care, support and service team members to contribute to and maintain the person-centered plan. These interoperable plans will be used to support informed, shared decision-making between providers, patients and the full care support team. Further, the learning health system will require nationwide interoperability to support transparent, integrated cost and quality data, accurate outcome measures, and a continuous cycle of improvement. Information gathered and decisions made during the normal course of care will be transformed, in real-time, into computable data and knowledge that is shared across the learning health system.'
The Pharmacist Care Plan is key to the incorporation of medication-related goals and outcomes into a patient's care profile and planning. 
Will adhere to the CDA IG Quality Criteria: http://wiki.hl7.org/index.php?title=CDA_Implementation_Guide_Quality_Criteria
</t>
  </si>
  <si>
    <t xml:space="preserve">
Updated PSS scope:
After the publication of C-CDA R2.1 Volume 3 this project will issue an update to add the templates developed in the C-CDA R2.1 companion guide. These templates currently include:
1. Birth Sex
2. Section Time Range
3. Notes Section
4. Note Activity
Additional templates will only be considered if design, development, and samples are complete by the end of January 2017. When the STU update is issued, only the added templates will be available for review.
Original PSS Scope:
The 'Harmonization Pattern for Unique Device Identifiers' was approved at the March 2016 Harmonization Meeting and outlines the representation of the UDI in HL7 standards (FHIR, CDA, v3 and v2 messages). The document also defines the individual UDI Components for all HL7 standards except for CDA.
The UDI Domain Analysis Model is currently under development in Orders and Observations and will document the use of UDI for Implantable devices. The UDI DAM will serve as documentation of the requirements for this project.
This project will focus on the UDI requirements and any changes needed in C-CDA to exchange the individual UDI components in the healthcare system when devices are implanted in a patient. The UDI components include the Device Identifier (DI) and the following individual production identifiers:
- lot or batch number,
- serial number,
- manufacturing date,
- expiration date, and
- distinct identification code.
Another known missing information requirement is tracking the implant status through various events - i.e., in addition to implanting a medical device, the device may be removed, made inactive (not removed from the body), replaced and/or entered into the record in error. Therefore, the status of the device is important to capture in the patient&amp;rsquo;s device record. (refer to PHMR document for guidance).
In addition, there may be other associated clinically relevant information that will need to be documented along with the UDI - e.g., MRI Safety Information (e.g., safety status - MR Safe, MR Unsafe, MR Conditional or not included on label), or whether or not the Device is labeled as containing natural rubber latex or dry natural rubber (21 CFR 801.437).
Note: The current Product Instance Template found in C-CDA R2.1 does not currently support the individual UDI components. There needs to be parallel work in ONC to address the deficiency in the current C-CDA release and provide technical direction when the requirements can be met.
</t>
  </si>
  <si>
    <t>2017 Sept WGM Totals</t>
  </si>
  <si>
    <t>Initiation27 Mar 2017
Recommendations Posted by end of 2017 Sep WGM
Peer Review - 2018 Jan WGM
End of project-2018 May WGM</t>
  </si>
  <si>
    <t xml:space="preserve">2017 Sept: PSS with updated target dates submitted.Clinical decision support (CDS) is increasingly viewed as a vital health information technology for supporting and maintaining good health outcomes. However, a proliferation of health information technology standards related to clinical decision support, including those that address knowledge representation and access, have increased confusion and uncertainty in the industry regarding the implementation of CDS. This implementation guide will demonstrate how standards in this space, with a focus on HL7 standards, can be brought together and used to implement an overall CDS strategy, including cases of specific kinds of CDS, e.g., alerts/reminders, order sets and the like. </t>
  </si>
  <si>
    <t xml:space="preserve">Submit for Informative Ballot - Target: 2018 Sep Ballot
Complete Informative Reconciliation - Target: 2018 Nov
Submit Publication Request - Target: 2018 Nov
Project End Date (all objectives have been met) - Target: 2018-12-01
Original Dates:
Submit for Informative Ballot - Target: 2017 May Ballot
Complete Normative Reconciliation - Target: 2017 May WGM
Submit Publication Request - Target: 2017 June
Project End Date - Target: 2017 Aug
</t>
  </si>
  <si>
    <t>Sep 2017: RJenders provided updated target dates.
May 2016: RJenders provided updated target dates.</t>
  </si>
  <si>
    <t>Pharmaceutical Quality/Chemistry Manufacturing &amp; Controls (PQ/CMC)</t>
  </si>
  <si>
    <t>The scope of this effort covers the domain of Pharmaceutical Quality and Chemistry, Manufacturing and Control (PQ/CMC), e.g., Specification, Stability, Method Validation, Batch, Batch Analysis result, etc. The objective is to develop HL7 document standard for the PQ/CMC domain that covers Pharmaceutical Quality in Module 3(Quality Section) of eCTD submissions. Currently the baseline requirements are specific to the US, but this may expand to be global. Stability study data will be submitted in the eStability message in the overall PQ/CMC package.</t>
  </si>
  <si>
    <t>Boris Brodsky</t>
  </si>
  <si>
    <t xml:space="preserve">Submit for Normative Ballot - Target: 2018 January Ballot
Complete Normative Reconciliation - Target: 2018 January WGM
Perform Pilot Testing with stakeholders - Target: Commence 2018
</t>
  </si>
  <si>
    <t>Revise Current Standard, Implementation Guide, Externally developed IG is to be Adopted</t>
  </si>
  <si>
    <t xml:space="preserve">To support the FDA’s regulatory needs in receiving structured and standardized data in pharmaceutical quality as described in the FDA Strategic Priorities 2014-2018.                             </t>
  </si>
  <si>
    <t>Common Product Model (CPM); SPL</t>
  </si>
  <si>
    <t>V3 Domain Information Model (DIM / DMIM); V3 Documents-Administrative (e.g. SPL); V3 Foundation-RIM; V3 Foundation-Vocab Domains &amp; Value Sets</t>
  </si>
  <si>
    <t xml:space="preserve">How much content for this project is already developed?100%
Was the content externally developed (Y/N)? YDeveloped by FDA
</t>
  </si>
  <si>
    <t>Pharmaceutical; Other (specify in Misc. Notes below)</t>
  </si>
  <si>
    <t>External Vocabularies: NCI EVS, FDA SRS Listing system, LOINC
Other Stakeholders/Vendors: Pharmaceutical Industry, testing facilities</t>
  </si>
  <si>
    <t>2017 Oct: LLaakso and LConstable: Close PC 1253; ballot records transferred to CIMI 1316. PMO copied 1253 ballot info to Project Insight.</t>
  </si>
  <si>
    <t>Richard Esmond, Mark Kramer, Frank Opelka</t>
  </si>
  <si>
    <t>Detailed clinical models and FHIR Profiles are required to support reliable and consistent capture and exchange of interoperable medical records. Clinical Decision Support, Clinical Quality Metrics, Evidence-based and Precision Medicine all require a standardized specification for computable data-elements (aka Clinical Models). This project will define, review and ballot those required specifications and publish them in all appropriate formats.</t>
  </si>
  <si>
    <t xml:space="preserve">Cancer Interoperability Group
Cancer Diagnosis, Treatment and Research (Cancer-DTR) </t>
  </si>
  <si>
    <t xml:space="preserve">Numerous Breast Cancer Diagnosis and Treatment Guidelines have been established in the US and internationally. BiRads codes being of particular importance. These projects and guidelines are well established and broadly adoptions, so these efforts will be our guide during this process. </t>
  </si>
  <si>
    <t>Clinical Information Modeling Initiative (CIMI), FHIR STU4, Clinical Quality Language (CQL)</t>
  </si>
  <si>
    <t>The project will adhere to TSC's guidelines.
The project will ask for a List-Srv and WIKI Page following the approval of the PSS.</t>
  </si>
  <si>
    <t>CiiC, HSPC, PCPI, NCCN(?), AJCC, NCI(?)</t>
  </si>
  <si>
    <t>EHR, PHR; Equipment; Health Care IT; Clinical Decision Support Systems; Lab; HIS</t>
  </si>
  <si>
    <t>CDS Knowledge Artifact Specification DSTU Release 2</t>
  </si>
  <si>
    <t>2017 Oct Revised Scope:This is a revised scope to cover a recommended update to the CDS Knowledge Artifact (KNART) STU Release 1.3. The composite KNART investigative project made the following recommendations for the next release of the Health eDecisions (HeD) knowledge:
- Separate the conceptual model of knowledge artifacts from the physical specification. A separate pss will be presented for the conceptual work. This scope will cover updates to the HeD physical specification
- Add support for alternate expression languages
- Update to support functionality that has been added to the Clinical Reasoning model
- Add support for composite knowledge artifacts, and any additional functionality identified in the conceptual model
- Bring up to date with current versions of CQL and ELM
- Address submitted change requests to the current specification and identified technical corrections
- Consider the addition of support for post coordinated concept expressions
As there may be significant and potentially non-backward compatible changes to the specification, a new STU ballot is planned.2015 Jan Revised Scope: The scope of this project is to create a harmonized, single specification for the representation of data capture forms and clinical documentation templates. This project will harmonize the Knowledge Artifact Specification (primarily defined for clinical documentation templates) with the Form specification created by the Structured Data Capture (SDC) initiative (for data capture forms). The changes to the KAS are expected to impact the DocumentationConcept, CollectInformationAction, ActionGroup, Metadata, and the KnowledgeDocument types. In addition, the expression components of the Knowledge Artifact Specification will be updated to reference the Clinical Quality Language specification. Updated examples will be included as part of the specification package. Following initial publication of the DSTU, the DSTU update process will be used to update the DSTU in situations (i) allowed by the HL7 Technical Steering Committee's guidance on DSTU updates and (ii) approved by the sponsoring Work Groups.</t>
  </si>
  <si>
    <t>Jerry Goodnough / Emory Fry</t>
  </si>
  <si>
    <t>STU ballot prepared - Target: 2018 May 
Ballot reconciliation complete - Target: 2018 Sept
STU published - Target: 2018 Oct
STU comment period - Target: 2018 Oct - 2020 Oct
Normative ballot prepared - Target: 2021 Jan
Normative ballot reconciled - Target: 2021 May
Normative specification published - Target: 2021 July
Project End Date (all objectives have been met) - Target: 2021 Sept WGM
Original Target Dates:
Present Project and scope statement to CDS and CQI WGs - Target: 2015 Jan WGM
DSTU Updates - Target: 2015 May - 2016 Jan
DSTU Publication Update Request - Target: 2015-Dec
Project End Date (all objectives have been met) - Target: 2016-Jan</t>
  </si>
  <si>
    <t>2021 Sept WGM/Ballot</t>
  </si>
  <si>
    <t>Ongoing work to implement HeD knowledge artifacts, in organizations such as the VA, requires updates to the specification to support requirements such as composites that combine Documentation Templates and Order Sets in support of consultation requests. Separation of the physical implementation from the conceptual specification will allow the conceptual model to support mapping between different physical representations including the HeD and FHIR Clinical Reasoning formats.</t>
  </si>
  <si>
    <t>1) Cognitive Medical Systems
2) Veterans Health Administration</t>
  </si>
  <si>
    <t>There is an existing VA project to author singular and composite knowledge artifacts that has contributed change requests and requirements to this standard.</t>
  </si>
  <si>
    <t>KAS, KNART, Health eDecisions, HeD</t>
  </si>
  <si>
    <t>This project will create a Release 2. It is an update to an existing DSTU. It supplants a previous release.</t>
  </si>
  <si>
    <t xml:space="preserve">Project 1108 - Clinical Quality Expression Language
Project 1374 - KNART Conceptual Model
</t>
  </si>
  <si>
    <t>Composite Knowledge Artifact Conceptual Model</t>
  </si>
  <si>
    <t xml:space="preserve">The existing Knowledge Artifact (KNART) Specification (STU 1.3) defines specifications for Documentation Templates, Event Condition Action definitions, and Order Sets as independent artifacts. For a variety of use cases, including consult requests, there is a need to create composite artifacts comprised of Documentation Templates, potentially multiple Order Sets and Rules. Additionally, the current specification is a mix of logical and physical representations. One of the conclusions of the Composite KNART investigative project was to create a conceptual model that can bridge physical representations, which currently include the Health eDecisions (HeD) xml and FHIR Clinical Reasoning module. The conceptual model will include: 
- Support for composite / compound knowledge artifacts
- Mapping to FHIR Clinical Reasoning to ensure consistent semantics across physical representations
- Re-align KNART with the FHIR community effort
- Additional lifecycle support for Authoring, Governance, etc
There is an additional project defined to evolve the current specification to define the HeD xml representation with updates to support functionality in the conceptual model and separate the conceptual from physical representations.
The deliverable from this project will be UML based conceptual models.
</t>
  </si>
  <si>
    <t>STU ballot prepared - Target: 2018 May 
Ballot reconciliation complete - Target: 2018 Sept
STU published - Target: 2018 Oct
STU comment period - Target: 2018 Oct - 2020 Oct
Normative ballot prepared - Target: 2021 Jan
Normative ballot reconciled - Target: 2021 May
Normative specification published - Target: 2021 July
Project End Date (all objectives have been met) - Target: 2021 Sept WGM</t>
  </si>
  <si>
    <t>Singleton KNARTs provide a structured means to represent clinical knowledge, guidelines and protocols to support the provision of Clinical Decision Support to the point of care. Care provision requires that stand-along knowledge artifacts such as order sets and consult referrals be related and managed in sets to support clinical workflows. This implies that KNARTs may be developed in sets that share common packaging and metadata. One example might be a set of KNARTs for a particular version of a quality measure. This project will capture the requirements necessary to support that functionality. 
Separation of the physical implementation from the conceptual specification will allow the conceptual model to support mapping between different physical representations including the HeD and FHIR Clinical Reasoning formats, as well as providing a means to document the relationship with external, non HL7 knowledge artifacts.</t>
  </si>
  <si>
    <t>1) Health eDecisions KNART representation
2) FHIR Clinical Reasoning</t>
  </si>
  <si>
    <t>KNART, KAS</t>
  </si>
  <si>
    <t>This project is a result of project 1336 - Composite KNART investigation project and creates a supplementary standard that will co-exist with CDS Knowledge Artifacts STU 2.</t>
  </si>
  <si>
    <t xml:space="preserve">Project 1108 – Clinical Quality Expression Language
Project 931 – Knowledge Artifact STU update
</t>
  </si>
  <si>
    <t>Community-Based Care and Privacy Work Group</t>
  </si>
  <si>
    <t xml:space="preserve">Create PIA Cookbook for reviewJune 2016
Ballot PIA Cookbook as InformativeSeptember 2016
Project End Date (all objectives have been met) - Target: May 2017
</t>
  </si>
  <si>
    <t xml:space="preserve">2017 Sept: S. Gonzalez-Webb: Need to complete a definition and then they'll be ready to submit the publication request.
2017: WG submitted Informative Publication Request for HL7 Guidance: Standards Privacy Impact Assessment (SPIA) Implementation Guide, Release 1 </t>
  </si>
  <si>
    <t>Podiatry Profile of EHR-S Functional Model V 2.01</t>
  </si>
  <si>
    <t xml:space="preserve">
The goal of this project is to develop a Podiatry Specific profile of the EHR-S functional model that addresses the specific needs of a Podiatrist. The scope of Podiatry in the United States is substantially broader than the scope of Podiatry in other countries; therefore, this is a US Realm project.</t>
  </si>
  <si>
    <t>Michael L. Brody, DPM</t>
  </si>
  <si>
    <t>Complete Gap Analysis for Functional Profile - Target: 2018 Jan
Submit for Comment Only Ballot (First Ballot Cycle) - Target: 2018 May Ballot
Complete Comment Ballot Reconciliation - Target: 2018 Sept WGM
Submit for Normative Ballot - Target: 2019 Jan Ballot
Complete Normative Reconciliation - Target: 2019 May
Submit Publication Request - Target: 2019 Sept 
Project End Date (all objectives have been met) - Target: 2019 Sept</t>
  </si>
  <si>
    <t xml:space="preserve">Podiatry is the sub specialty that focuses on the treatment of the foot and lower extremity.  There are specific examinations and documentation elements that are not currently supported by the current EHR-S Functional Model, in addition there are elements of the EHR-S Functional Model that do not apply to the practice of Podiatry. This project is needed to develop conformance criteria for a EHR System that is fit for use by a Podiatrist.
Among the issues identified are:
Improved documentation of wounds of the lower extremity for improved continuity of care and interoperability
Including the ability for an EHR system to send messages to discontinue medications, messages to indicate that OTC medications have been supplied to pharmacies and pharmacy benefit plans.
Improved ability to support Electronic Submission of Medical Documentation, Electronic Determination of Coverage, and clinical documentation with stakeholders to support both quality reporting and revenue cycle management.
Ability to support the capture of all relevant data related to joint replacements ORIF (screws and plates) and other implantable devices that have unique device identifiers and those that do not have UDI's. 
Ability to support communication of accurate data and authentic records with all appropriate stakeholders
Ability to support communication of quality measure data with all appropriate stakeholders.
</t>
  </si>
  <si>
    <t xml:space="preserve">1) ICS Software
2) Nemo Partners
</t>
  </si>
  <si>
    <t>Podiatry Functional Profile of EHR-S Functional Model</t>
  </si>
  <si>
    <t>Other providers: Podiatrists - American Podiatric Medical Association</t>
  </si>
  <si>
    <t>Issues spreadsheet for consideration for eDOS &lt;-&gt; IHE LCSD- Target: Jul 2016
Issues spreadsheet for consideration for LOI &lt;-&gt; IHE LAB-1,2,6 and LCC- Target: Jul 2016
Issues spreadsheet for consideration for LRI / ELR &lt;-&gt; IHE LAB-3 - Target: July 2016
Project End Date (all objectives have been met)- Target: Dec 2017</t>
  </si>
  <si>
    <t xml:space="preserve">Define the appropriate FHIR Profiles and, if necessary, resources to handle use cases covered by the Ophthalmology C-CDA profiles defined within the IHE Eye Care technical framework. This use case covers a Visit Level document that identifies eye care specific core data set. The scope includes templates related to an Eye Care Summary Record and the General Eye Evaluation (examination). The project expects that many ophthalmology clinical measurements may be profiles on Observation.
The project aims to provide updates to (as necessary) and documentation of the FHIR resources, profiles, and implementation guidance to develop API that EMRs and/or other software systems can use to expose eye-care specific information resources. Examples include information taken as part of a patient&amp;rsquo;s exam, such as ocular pressure, visual acuity, ocular alignment and motility, refractive, lensometry, keratometry measurements, and more.
The goal for these eye-care specific information resources is to be international in scope, thus the use cases from the Ophthalmology C-CDA profiles provide an initial use case scope, but does not limit the data content scope.
</t>
  </si>
  <si>
    <t>Reaffirm HL7 Version 3 Standard: Implantable Device Cardiac - Follow-up Device Summary, Release 2</t>
  </si>
  <si>
    <t>Reaffirm HL7 Version 3 Standard: Implantable Device Cardiac - Follow-up Device Summary, Release 2, which expires on 2018-10-11.</t>
  </si>
  <si>
    <t>OO Work Group Co-Chairs</t>
  </si>
  <si>
    <t>Transplant, Transfusion, and Grafts on FHIR</t>
  </si>
  <si>
    <t xml:space="preserve">The objective of the project is to create an Implementation Guide to support data access, exchange about grafts, infusions and/or transplantation of biological derived products such as hematopoietic stem cells (bone marrow, peripheral blood, or cord blood extraction), blood (whole, extracted cells, plasma, etc), organs, tissues, or manipulated cells (e.g. CAR T-cells). The expectation is there will be profiles on existing resources. This activity likely will propose and develop resources not yet available to support the use case. e.g. BiologicalDerivedProduct.
Note: this is not expected to include inanimate manufactured products.
</t>
  </si>
  <si>
    <t>Bob Milius</t>
  </si>
  <si>
    <t>Create BiologicalDerivedProduct resource proposalNovember 2017
Participate in FHIR R4 ballots (BDP Resource) - Target: Jan 2018
Participate in FHIR Connectathon - Target: Jan 2018
Develop draft profiles and implementation guide - Stubs - Target: Jan 2018
Implementation Guide Ballot - Target: May 2018
Other steps towards Normative - Target: TBD
Project End Date - Target: TBD</t>
  </si>
  <si>
    <t>Currently FHIR resources are not sufficient to support the identified need, while profiling and implementation guidance is essential to enable management of the transplant, grafting, and infusion processes across provider organizations and software solutions.</t>
  </si>
  <si>
    <t>1) National Marrow Donor Program
2) Medical College of Wisconsin??</t>
  </si>
  <si>
    <t>Transplant, Transfusion, Infusion, Grafting</t>
  </si>
  <si>
    <t>FHIR repository</t>
  </si>
  <si>
    <t xml:space="preserve">External Vocabularies: NCI-caDSR, </t>
  </si>
  <si>
    <t>HL7 Cross-Paradigm Implementation Guide: UDI Harmonization</t>
  </si>
  <si>
    <t xml:space="preserve">The objective of the project is to publish the UDI (Unique Device Identification) Harmonization document, as further updated through the UDI DAM ballot review, as a separate cross-paradigm implementation guide.
As not all underlying standards are Normative, the project will decide how to best ballot this, although the aim is Normative.
Once updated, inform ONC to update the Interoperability Standards Advisory accordingly.
</t>
  </si>
  <si>
    <t>Hans Buitendijk, Marti Velezis</t>
  </si>
  <si>
    <t>Update UDI Harmonization Document to be publishable as a Cross-Paradigm Implementation Guide - Target: November 2017
Ballot - Target: January 2018
Publish - Target: March 2018
Project End Date - Target: April 2018</t>
  </si>
  <si>
    <t>The current UDI Harmonization document (file name: Harmonization_Pattern_for_Unique_Device_Identifiers_R3_20160314) is not published and available on the HL7 Standards and Implementation Guide pages, yet it provides critical guidance on how to use the base standards to express UDI Carrier and UDI components using those standards. The document is now also outdated and has incomplete information related to UDI.</t>
  </si>
  <si>
    <t>UDI Harmonization, Unique Device Identification</t>
  </si>
  <si>
    <t>Completion of UDI DAM Ballot Reconciliation</t>
  </si>
  <si>
    <t>OO wiki project page</t>
  </si>
  <si>
    <t>EHR, PHR; Equipment; Health Care IT; HIS</t>
  </si>
  <si>
    <t>External Vocabularies: SNOMED/GMDN</t>
  </si>
  <si>
    <t>Marti Velezis, Bob Dieterle, MaryKay McDaniel, Hans Buitendijk,</t>
  </si>
  <si>
    <t xml:space="preserve">Resource proposals have been submitted and endorsed for development by FHIR governance body - Target: December 2012 - Done
Resource content ready for inclusion in initial FHIR DSTU ballot - Target: May 2013 ballot - Done
Resources pass DSTU 2 ballot - Target: Jan. 31, 2014 - Done
Resources pass STU 3 ballot - Target: Dec, 31, 2016
Resources pass R4 ballot - Target: May, 31, 2018
</t>
  </si>
  <si>
    <t>This project is intended to take the current release of the Lab Order Conceptual Specification to a set of complete artifacts following the SAIF CD methodologies. In parallel, OO will propose to run a project for the Laboratory Order Logical Model.</t>
  </si>
  <si>
    <t xml:space="preserve">Deliver first draft of specification to work group - Target: May 2014
Balloting R2 - Target: May 2015
IterationsAs needed
Project End Date (due to DSTU comment cycle) - Target: January 2016
Extend to Jan 2018 to accommodate Normative Ballot - actual extension was to May 2018
Sept WGM - resources now available to work on this - restart efforts for this work
</t>
  </si>
  <si>
    <t>Sept 2017: P. Loyd: We discussed at OO at the Sept 2017 WGM in San Diego and we have resourced this project to pick up the STU comments, apply and create R2 on normative track.
May 2017: TSC approved an STU extension request by the OO WG of the SSD-SD for HL7 Version 3 Domain Analysis Model: Laboratory Orders, Release 1 at TSC Tracker 13305 through 2018-05-24.
5. standard to be revised is HL7 Version 3 Domain Analysis Model: Laboratory Orders, Release 1 Published Dec 24, 2013. 
Jan 2016: Agreed to work on moving DSTU to Normative - plan for Sept 2016 ballot</t>
  </si>
  <si>
    <t>The objective of the project is to improve the quality and consistency of medical device data exchanged with enterprise systems (e.g. EHRs, registries, clinical flowsheets). Development of a cross-paradigm implementation guide (IG) is intended to support and inform implementers of how to create standards-based messages, documents, and resources for the exchange of data about or from medical devices that conform to United States (U.S.) regulatory requirements (including, but not limited by, the Centers for Medicare &amp;amp; Medicaid Services regulations, the Office of the National Coordinator for Health Information Technology guidelines, Food and Drug Administration regulations, and U.S. Department of Veteran Affairs congressional directives). The IG is to provide sufficient detail to support consistent representation and communication of device data in the respective paradigms (e.g., HL7 V2 messages C-CDA documents, and FHIR resources). 
The resulting guidance is intended to not only provide more complete clinical context, but also support disambiguation for devices type and identity enabling better provenance and quality control. 
This project will develop guidance for implementers to support consistent representation of device data using HL7 Version 2 profiles, CDA templates, or FHIR profiles drawing off established standards terminology harmonization efforts (e.g. MOU between Regenstrief an IEEE ) related localized specifications (e.g. IHE technical frameworks and content profiles).
The deliverables will include sample messages/documents/resources, business process analysis, and other artifacts that support validation of conformant specifications.
- Provides implementation guidance for C-CDA implementers to represent medical device data and identity using existing clinical statement templates applicable in the US
- Provides implementation guidance for HL7 Version 2 implementers on the use of existing technical specifications applicable in the US
- Provides implementation guidance and sample resource using FHIR profiles applicable in the US</t>
  </si>
  <si>
    <t xml:space="preserve">Informative ballot: Cross-paradigm Implementation Guide - Target: MAY 2018 
Informative publication - Target: 2018 June
</t>
  </si>
  <si>
    <t xml:space="preserve">In the US, medical devices are expected to exchange information with certified EHR systems using Meaningful Use standard and terminology. This includes not only documents conforming to Consolidated CDA V 2.1 but also HL7 Version 2 transactions and FHIR resources.
The project addresses the need for consistent guidance to show implementer how to adopt HL7 standards effectively to enable sharing of information from and about medical devices. 
</t>
  </si>
  <si>
    <t>This is a new PSS for a cross-paradigm guidance document that reuses previous analysis provided in Detailed Clinical Models for Medical Devices (DCM4MD), Release 1 (Product Id:392).</t>
  </si>
  <si>
    <t>The ways current interoperability standards handle negation, or propose to do so, 
&gt; are inconsistent &amp;amp; may not support transformations among different standards
&gt; may not support representation requirements 
&gt; may not support computation requirements 
Having a consistently articulated set of clinical requirements will allow standards designers to confirm support for these requirements and to provide clear guidance on recommended and prohibited patterns.</t>
  </si>
  <si>
    <t xml:space="preserve">Objective is to publish in NE 2014 and ballot materials2014
Decision Making in HL7 organization - Target: February 2014
Handling the administration within HL7 - Target: February 2014
Publication - Target: February 2014
Project End Date - Target: February 2014
DCM Release 1 will support the following goals:
 - Develop methods and tools requirements for binding of clinical content to terminology, to generic models and to different technical implementations using the same generic model. The first ballot will include a guideline for DCM creation. 
 - Identify a means to involve clinical groups to determine and specify relevant clinical content. This in line with the HL7 clinical interoperability council work and Domain Analysis Modelling (DAM), and HDF among others. 
 - Set up a methodology for verification, validation and quality, control and review cycle of clinical materials and their representation in terminology and information models so clinicians can trust the EHR and the message content presented to them. This will become part of the ISO 13972. 
 - Create a superset from which various applications, e.g. the CDA H&amp;amp;P, Detailed Clinical Models, DEEDS, etc. can draw data element identifiers in particular to provide a value set suitable for use in a clinical statement's Observation.code.
 - Generate clinical value sets in both SNOMED-CT and in LOINC, according to Terminfo guidelines. This includes appropriate use of principles how information model and terminology model interact properly.
 - Define and apply quality criteria for DCM clinical content, terminology, classification and unique coding, language translations, generic information modelling independent of a particular standard, transformations via tooling from generic models to standards specific modelling,
 - Give guidelines for the linkage from a Domain Analyses Model to a HL7 D-MIM / R-MIM / template and/or archetype
 - Develop transformation of generic model into HL7 v3 RIM / R-MIM / Clinical statement modelling and message development
 - Develop transformation of generic model into CEN/ISO / OpenEHR archetypes
 - Develop methods and tools to combine DCM into larger clinical templates
 - Develop tools to combine archetypes / R-MIMs / DCM into different technologies
 - Support actual use of DCM as clinical statements in messages (v2 and v3) and CDA (HL7 Patient Care / SD (CDA) / Clinical statement / O&amp;amp;O).
 - Provide a forum to develop and maintain actual instances and artefacts for clinical content.
 - Apply relevant metadata such as in the HL7 templates specification and ISO metadata ISO 11179. 
 - Set requirements, organise and develop a repository for DCM, serving the different clinical and standards organisations. 
 - Facilitate the re-use of materials and resources and prevent unnecessary duplication of efforts. 
 - The goal will be to ballot the DCM set Release 1 for normative status in first half of 2011 followed closely by implementation guide(s) that help promote interoperability across vendor implementations and across standards. 
 - At the end of this project, the DCM collection will be enhanced to better support the long-term goal of an automated standards-based information technology (IT) environment for the exchange of information supporting the process for clinical data collection and exchange to support continuity of care, aggregation of data and lifetime storage and retrieval, more or less independent of the actual technical implementations. 
 - Work products intended to produce a standard should be in terms of HL7 V3 deliverables, including but not limited to the following:
  - Make an inventory of examples already in the current HL7 v3 ballot domains
  - Clinical data specification guidelines and criteria
  - Methods how to apply
  - Storyboard, storyboard examples
  - State Transition Diagrams, trigger events where appropriate
  - Interaction Diagram, interactions
  - Message Information Models, Refined Message Information Models consistent with Clinical Statement and its derivates such as Care Statement
  - Hierarchical Message Definitions and XML examples that can be used as plug in for CDA and Care Provision Record message. 
  - Implementation Guide for DCM within different standards and technical contexts
  - Tool criteria and tools for conversions
  - Repository of DCM, joint with CEN / ISO and OpenEHR including requirements from TermInfo, template, 13606 and OpenEHR deliverables if applicable
  - Feasibility studies for using DCM in the different technologies. 
Work plan 2008 and status: 
1. Analyse and model Glasgow Coma Scale for DSTU: sept 08 ready, For informative ballot May 2010.
2. Revise Barthel index in PC DSTU and ISO 13606-3 (june 08). For informative ballot May 2010.
3. Translate Dutch example scales into English (Dec 08). For informative ballot May 2010.
4. Identify use cases for larger scales and make new R-MIM for nested scales based on PC DSTU and Oemig's set of scores and model and Coonans clinical examples. (Dec 08 for May 09 ballot). Last revisions underway before filing DSTU status. 
5. Proof of concept with Top 10 of items with CIC (clinical), TermInfo (apply Snomed CT and or LOINC), Templates (authorization and registry) for 10 items (now 9). Simultaneous work. Send out the material now and ask for review feedback.
(Sept 08 - May 09). Has been done, general feedback: yes must go on. 
6. Flesh out the different features that come out of different models and decide on what needs to be mandatory and what can be optional. And then outline into a methodology for making DCM, checking for vocabulary requirements and template requirements, and transform to R-MIM, archetypes and EHR profiles. (June 08 - Jan 09.) =&gt; some progress made, lot of confusion on this part in particular. 
See work items for 2009-2010 below. 
6. Set up HL7 repository for collection of existing R-MIMs for small observations and scales that are DCM. =&gt; Work by Jane Curry, Mark Shafarman and Keith Boone is underway. 
7. Agree on quality criteria for DCM (may 09). =&gt; guideline will be balloted in january 2010. Content will go into ISO NIWP 13972.
Updated Workplan 2009-2010 as discussed with Steering Devision leadership and agreed by PC WG in Atlanta WG:
Patient Care will on behalf of the DCM project carry out the following: 
1. Share available examples, e.g. the discussed top 10. 
2. Share a guideline for creation of DCM, based on work in the Netherlands
3. Develop and use metrics for quality criteria, based on the work of Sunju Ahn from South Korea, and that this is put into ISO work as soon as this is allowed due to PhD obligations
4. Make a summary of different existing models, approaches and their implementation
5. Identify where work is done and future work should be done, in relationship with ISO and JIC
6 Work on creating a repository of DCM examples to share on the PC wiki =&gt; done Sept 09.
7. Do comparison of DCM work as in first motion (which is a follow up on the Cologne DCM meeting where some work started from). 
8. Create tooling to do DCM and exchange with other tools
9. Identify a method for inclusion of DCM into the larger SAEAF picture of HL7 methodology, this including how to engage clinicians in particular in the HL7 space, and methods for how to go from DCM to HL7 templates and message artefacts. It will include also the position of DCM in the overall picture which is about decoupling semantics from constraining and from implementing. It should account why this reduces complexity in HL7 as a whole in keeping the clinical data element expression and use consistent. Patient care will accept the request to become an ARB SAEAF alpha project
10. Update and extend the current project statement, following comments from ARB and TSC to do so. =&gt; This document. 
11. Set up joint meeting with ARB and MnN and publishing to ascertain that DCM fits in the overall SAEAF approach as part of methodology in HL7 and can be published for balloting. 
12. Identify dependencies for success and how these can be met. In particular to identify dependencies such as on a templates registry and specification, tooling, publishing and linkage to SAEAF. 
13. Bring to ballot in January 2010, based on work with publication:
  - The Top 10 examples, in particular for clinical completeness and correctness of the value - code bindings. =&gt; NIB submitted for January 2010.
  - The guideline for creating DCM, including UML model and transformations to other representations. =&gt; NIB submitted for January 2010.
  - In the ballot it will be specified how this links to the work in clinical groups. 
14. For submitting DCM to JIC a particular approach was agreed roughly a year ago with the JIC chair. That is in particular to bring it to JIC once it is established as a project in both HL7 (May 2008) and ISO (July 2009). The plan has always been to bring the JWG requested projects to JIC. We will now wait for the SD and TSC Decision on this project scope adjustment. 
15. Will reword 1-14 where appropriate in finalizing the proposal to steering division and TSC of HL7 (project 320) without changing the intent or context of the above. =&gt; This document. </t>
  </si>
  <si>
    <t>Reaffirmation of a standard</t>
  </si>
  <si>
    <t>Regulatory Agency, Payors</t>
  </si>
  <si>
    <t>Public Health Work Group</t>
  </si>
  <si>
    <t>Submit for Ballot - Target: 2018 January
Complete Ballot Reconciliation - Target: 2018 March
Submit Publication Request - Target: 2018 April</t>
  </si>
  <si>
    <t>Create Release 1 of the HL7 Version 3 CDA Implementation Guide for reporting birth and fetal death information from an EHR to Vital Records, Release 1 (US Realm). The IG will assess the aligning options with Consolidation CDA with a focus on the general header.Co-Chair Sponsor: Laura RappleyeLast Reviewed: 9/14/17</t>
  </si>
  <si>
    <t>FHIR Electronic Case Reporting (eCR)</t>
  </si>
  <si>
    <t>John Loonsk, eCR Standards Executive Sponsor, CGI Federal and Consultant to APHL</t>
  </si>
  <si>
    <t>Request FHIR Population Case Resource - Target: 2017 Fall
Triggering --- For Comment Only Ballot - Target: 2018 Jan Ballot
Submit FHIR eCR IG for STU Ballot - Target: No earlier than 2018 May Ballot
Complete STU Reconciliation - Target: 2018 Sept WGM
Request STU Publication - Target: 2018 Oct
STU Period - 24 months - Target: 2018 Nov - 2020 Nov
Align supplemental data needs with appropriate FHIR approaches and identify follow-on activities - Target: 2018
Consider STU comments to determine if revised IG should be re-balloted - Target: 2021 Jan Ballot
If not, Submit for Normative Ballot (and follow subsequent steps) - Target: 2021 Jan Ballot
Complete Normative Reconciliation - Target: 2021 May WGM
Submit Publication Request - Target: 2021 June
Receive ANSI Approval - Target: 2021 July 
Project End Date (all objectives have been met) - Target: 2021 Dec</t>
  </si>
  <si>
    <t>2022 Jan WGM/Ballot</t>
  </si>
  <si>
    <t xml:space="preserve">With the advent of Electronic Health Records (EHRs), there are tremendous opportunities to support public health surveillance and the delivery of public health information to clinical care. eCR can support more complete and timely possible case data, support disease and condition monitoring and trending, assist outbreak management and suppression, and improve relevant information delivery to clinicians in the context of jurisdictional disease trends and patient specifics.
eCR has an HL7 CDA STU implementation guide (the Electronic Initial Case Report - eICR) for all-jurisdiction, all-condition initial reporting to public health from EHRs. It also has an in-process HL7 CDA STU implementation guide (the “Reportability Response”). 
With the advent of FHIR standards, eCR will also need appropriate FHIR resources, transactions, and implementation guidance to support this process. FHIR also offers opportunities to supplement eICR data and improve the ease of implementation and consistency of the automated triggering of eICRs and the decision logic needed to advance both reporting to public health and provision of public health information to clinical care.
</t>
  </si>
  <si>
    <t xml:space="preserve">1) One or more vendors - providers of software to senders. Anticipated participation by some of the EHR vendors engaged in implementing eCR with Digital Bridge (Cerner, Epic, Allscripts, Meditech and eClinicalWorks)
2) One or more Public Health Agencies (State/Local Department of Health) - receivers of case reports. Anticipated participation by some of the PHAs engaged in implementing eCR with Digital Bridge.
3) Healthcare organizations – senders of the data to appropriate PHAs. Anticipated participation by some of the Healthcare organizations engaged in implementing eCR with Digital Bridge.
4) Public health decision support implementers - a) Council of State and Territorial Epidemiologists RCKMS project - Confirmed participation 9/21/2017, and b) HLN Consulting - Confirmed participation 9/21/2017.
5) Shared public health services platform - receiver of eCR and host of some decision support tools - Association of Public Health Laboratories AIMS Platform - Confirmed participation 9/1/2017. 
</t>
  </si>
  <si>
    <t xml:space="preserve">Public health has been historically slow in identifying, developing, and implementing standards and has resultantly struggled to advance interoperability. This project will strive to have a path forward for eCR in FHIR to use as soon as the industry is ready to adopt it so as to advance a more interoperable future. Some of the factors driving the need for standards to support electronic case reporting include:
1)Decreasing reporting burden on clinical care
2)Fostering interoperability between the many clinical care sites and the many Public Health Agencies. 
3)Meeting Public Health (STLT) Agency and statutory reporting requirements
4)Providing public health and jurisdictional contextualized information to clinical care on patients with reportable conditions
5)Advancing more comparable data to enhance the Nationally Notifiable Diseases Surveillance System (NNDSS) </t>
  </si>
  <si>
    <t>Electronic Case Reporting (eCR), Electronic initial case report (eICR), Reportability Response, Public Health Case Reporting, Supplemental Data, Trigger Codes, Public Health Reporting, Reportable conditions, Public Health Decision Support, Nationally Notifiable conditions, Decision logic</t>
  </si>
  <si>
    <t xml:space="preserve">Will coexist with:
1)HL7 CDA R2 Implementation Guide: Public Health Case Report, Release 2, STU Release 1.1 - US Realm, the Electronic Initial Case Report (eICR)
2)HL7 CDA R2 Implementation Guide: Reportability Response, Release 1, STU Release 1.0 - US Realm </t>
  </si>
  <si>
    <t>External Vocabularies: LOINC, SNOMED-CT, ICD-10-CM, PHIN Value Sets, FIPS, UCUM, RxNorm, FHIR Resources</t>
  </si>
  <si>
    <t xml:space="preserve">Refining and updating the SLS standard based on lessons learned from implementations.
The original scope, as listed below, is retained:
Key objectives targeted by this project:
Specify interoperable Security Labeling functional capabilities that are exposed through well-defined, technology agnostic service interfaces. Functional capabilities will likely include the following component services and infrastructure:
- Security Labeling Manager (SLM), which determines how applicable policy is conveyed using security labels
- Security Labeling Service (SLS), which applies security labels per policy under direction of SLM
 - Policy Adjudication Engine (PAE), which harmonizes two or more policies applicable to an IT resource[1]
 - Ontology reasoner over clinical information (clinical facts) infers applicability of security and privacy policies[2]
 - Policy inference logic &amp;ndash; e.g., for sensitivity + policy =&gt; classification + Handling caveats; integrity confidence reflects qualitative/policy related to the set of integrity measures (quantitative)
- Trust Fabric Services for
 - Monitoring reliability
 - Verification of identity assertions and authorization claims
 - Monitoring compliance of users with handling caveats
- Security and Privacy Ontology based terminology service
- Addition of two handling caveat tag sets: Value Dependent and Context-based controls[3]
- Label field specification for label ID and policy ID (policy may be the result of adjudication)
- Classifier/declassifier ID, type, date, authority
- 'Derivation from' provenance
- 'Aggregated to' provenance
- Privacy Protective Services that enable enforcement of security label handling caveats by e.g., applying appropriate metadata to transport wrappers, encryption, redaction, masking, de-identification methods, security agents, token and key management
</t>
  </si>
  <si>
    <t>Reaffirm HL7 Version 3 Standard: Retrieve, Locate, and Update Service (RLUS), Release 1</t>
  </si>
  <si>
    <t>Reaffirm HL7 Version 3 Standard: Retrieve, Locate, and Update Service (RLUS), Release 1, which expires 2018-03-22.</t>
  </si>
  <si>
    <t>SOA Work Group Co-Chairs</t>
  </si>
  <si>
    <t>The following three year plan was submitted to the PMO in Sept 2017
C-CDA Maintenance &amp;amp; Update
 - Value set ownership and maintenance
 - Publishing new Releases of C-CDA
 - Errata Releases of C-CDA
 - C-CDA Supplements
Templates based on detailed clinical models/CIMI
Disease Specific IG
Registry Reporting (Co-sponsorship)
Public Health Reports
International Version of the C-CDA / IHE 
Template Repository or tool template exchange capabilities
Analysis of the impact on SDWG work products for implementation of Template Standard
Project to express CDA Templates as FHIR StructureDefinition Resource
Project to complete FHIR/CDA Logical Model (Needs Project Scope Statement)
Maintenance projects related to technical artifacts (schema, schematron, etc.)
HAI on FHIR</t>
  </si>
  <si>
    <t>The following three year plan was submitted to the PMO in Sept 2017
C-CDA Maintenance &amp;amp; Update
  - Value set ownership and maintenance
  - Publishing new Releases of C-CDA
  - Errata Releases of C-CDA
  - C-CDA Supplements
Templates based on detailed clinical models/CIMI
Disease Specific IG
Registry Reporting (Co-sponsorship)
Public Health Reports
International Version of the C-CDA / IHE
Template Repository or tool template exchange capabilities
Analysis of the impact on SDWG work products for implementation of Template Standard
Project to express CDA Templates as FHIR StructureDefinition Resource
Project to complete FHIR/CDA Logical Model (Needs Project Scope Statement)
Maintenance projects related to technical artifacts (schema, schematron, etc.)
HAI on FHIR</t>
  </si>
  <si>
    <t>HL7 CDA R2 Implementation Guide: C-CDA R2.1 Supplemental Templates for Nutrition, Release 1 (US Realm)</t>
  </si>
  <si>
    <t>Lindsey Hoggle, Academy of Nutrition and Dietetics</t>
  </si>
  <si>
    <t xml:space="preserve">Submit for STU Ballot(First Ballot Cycle) - Target: 2018 Jan Ballot
Complete STU Reconciliation - Target: 2018 May WGM
Submit for 2nd STU Ballot - Target: 2018 May Ballot
Request STU Publication - Target: 2018 Sep WGM
STU Period - 12 months - Target: 2018 Jan - 2019 Jan
Submit for Normative Ballot - Target: 2018 May Ballot
Complete Normative Reconciliation - Target: 2018 Sep WGM
Submit Publication Request - Target: 2018 Oct
Receive ANSI Approval - Target: 2018 Nov </t>
  </si>
  <si>
    <t xml:space="preserve">Most electronic health record systems have limited functionality in support of the actions of a RDN in providing individual nutrition care. In most cases, nutrition documentation and data are designed at the facility level. Limitations in local resources, knowledge of systems design and nutrition best practices creates an inconsistent use of key data that should be interoperable and available for quality metrics reporting. 
The Academy serves as a steward for four (4) Malnutrition electronic Clinical Quality Measures (eCQM), which are a multidisciplinary set of measures for screening and management of malnutrition in adults age 65 and older. At present, there exists minimal nutrition data documented in required terminologies (SNOMED-CT, LOINC, etc) which can be pulled from a Nutrition Note. 
The Academy also has anecdotal evidence that failure to send basic nutrition/diet orders across facilities is a patient safety risk. (e.g. Patients on enteral tube feedings do not have an order that provides adequate fluid/day; a stroke patient is incorrectly placed on a regular diet, when dysphagia diet was the order and aspirates food, causing aspiration pneumonia.)
Other patient safety issues resolve around missing or poorly documented food allergies. Work in this area since 2009 has evolved, with efforts to establish a consistent method and value set for documenting food allergies. 
</t>
  </si>
  <si>
    <t xml:space="preserve">1) Patients First (Peter Jordan, Solutions Architect)
2) Janie Appleseed (Lisa R. Nelson) 
3) UPMC Presbyterian - Shadyside (Susan Evanchak, Nutrition Data Manager, Pittsburg, PA 15232)
</t>
  </si>
  <si>
    <t>Nutrition Care via C-CDA; Nutrition Transitions of Care IG, Nutrition C-CDA</t>
  </si>
  <si>
    <t>N/A – First iteration</t>
  </si>
  <si>
    <t>Is this a hosted (externally funded) project? Yes</t>
  </si>
  <si>
    <t>C-CDA Scorecard Rubric</t>
  </si>
  <si>
    <t>This project will create an ongoing process to update the C-CDA Scoring Rubric, originally completed in 2016 by Structured Documents Workgroup, on a regular basis. The Office of the National Coordinator for Health IT (ONC) currently utilizes the scoring rubric in their C-CDA Scorecard. The deliverable will be a set of rules defining the methodology behind the scoring rubric to be used by tool developers to include in their C-CDA testing tool. The project will utilize feedback form the C-CDA Implementation-a-thons and will go through a peer review process before each update is finalized. The deliverables are specific to US Realm, but could be extended. 
Background: The C-CDA Scorecard enables providers, implementers, and health IT professionals with a tool that compares how artifacts (transition of care documents, care plans etc) created by an organization stack up against the HL7 C-CDA implementation guide and HL7 best practices. The C-CDA Scorecard promotes best practices in C-CDA implementation by assessing key aspects of the structured data found in individual documents. The Scorecard tool provides a rough quantitative assessment and highlights areas of improvement which can be made today to move the needle forward in interoperability of C-CDA documents. The intent is for providers and health IT developers to utilize the tool to identify and resolve issues around C-CDA document interoperability in their health IT systems.</t>
  </si>
  <si>
    <t>Matthew Rahn</t>
  </si>
  <si>
    <t>Updated Scoring Rubric - Target: September 2018 WG Meeting
Document the process to be utilized in updating the rubric - Target: 2017 November
Peer Review Process
Submit to Committee for Vote
Produce the updating rubrics using process above - Target: 2018 September
Submit for vote to committee - Target: 2018 September</t>
  </si>
  <si>
    <t>There is an industry need for disparate systems to be able to communicate with each other. This work will help with consistent implementation of ambiguous templates thus moving towards interoperability.</t>
  </si>
  <si>
    <t>C-CDA Scorecard Rubrics</t>
  </si>
  <si>
    <t>Volunteer support</t>
  </si>
  <si>
    <t>HL7 GitHub Repository (link)</t>
  </si>
  <si>
    <t>Guidance (e.g. Companion Guide, Cookbook, etc); White Paper</t>
  </si>
  <si>
    <t>ONC, C-CDA Implementation-a-thons</t>
  </si>
  <si>
    <t xml:space="preserve">Create templates for C-CDA document types that use the US Realm Header and a structured body, but have no other section or entry requirements. </t>
  </si>
  <si>
    <t xml:space="preserve">Prepare templates, sample files, and supporting material for Jan 2018 ballot2017 Dec
Submit for STU Ballot (First Ballot Cycle) - Target: 2018 Jan Ballot
Complete STU Reconciliation - Target: 2018 April
Request STU Publication - Target: 2018 May WGM
Note: For PSS-Lite/Investigative Project, End date must be no more than two WGM cycles, e.g. project initiated at January WGM must complete investigation by September WGM. - Target: 2018 Sept WGM
</t>
  </si>
  <si>
    <t xml:space="preserve">Consolidated CDA (C-CDA) defines templates for creating documents with a fully structured body, or unstructured documents, but there are no templates for documents that use the US Realm Header but have only a minimally structured body (i.e. an XML Body but without any required sections or entries). Such a document would be useful for claims attachments and other exchange use cases where data exists that could be persisted as minimally structured XML, but is not sufficient to meet the full constraints of C-CDA, or for document types that have never been specified in C-CDA. This project proposes to create templates for this use case. </t>
  </si>
  <si>
    <t>Attachments, simple clinical documents, transcription</t>
  </si>
  <si>
    <t>External vocabularies: LOINC</t>
  </si>
  <si>
    <t>C-CDA R2.1 Supplemental Templates for Infectious Disease</t>
  </si>
  <si>
    <t xml:space="preserve">This project is intended to produce optional additions to the C-CDA Continuity of Care Document (CCD), Transfer Summary, and Discharge Summary standards, specifically additional templates that will specify infectious disease data that should be included in the documents when patients are transferred between healthcare facilities or discharged home. The goal of this project is to enable improvements in standards-based data exchanges of infectious disease data for purposes of improving health care and public health. The deliverables will be specific to the U.S. Realm. The intent of this project is to provide solutions that can be generalized and are not specific to healthcare-associated infection reporting. 
The infectious disease data content to be covered by the optional additions to the CCD, Transfer Summary, and Discharge Summary are:
(1) Infectious disease diagnosis details that supplement discharge diagnoses, such as whether or not the diagnosed infectious disease is healthcare-associated and whether or not the patient is an infectious disease carrier (i.e., colonized with an infectious disease pathogen) regardless of whether the patient was diagnosed with an infectious disease attributable to a specified pathogen
(2) Microbiology laboratory results that identify the pathogen(s) implicated in the patient&amp;rsquo;s infectious disease diagnosis or carrier status, including results of antimicrobial resistance testing
(3) Antimicrobial prophylaxis or treatment during the care episode at the healthcare facility or at the time of transfer or discharge from that facility, including the antimicrobial agent(s), indication(s), start date(s), dose(s),route(s)of administration, and intended duration. 
</t>
  </si>
  <si>
    <t>Submit for Draft for Comment Ballot - Target: 2018 May Ballot
Complete Draft for Comment Reconciliation - Target: 2018 June
Submit for STU Ballot - Target: 2018 Sept Ballot
Complete STU Reconciliation - Target: 2019 Jan WGM
STU Period - 24 months - Target: 2019 March - 2021 March
Normative Ballot (Depends on C-CDA Normative time frame) - Target: TBD
Project End Date (all objectives have been met) - Target: TBD</t>
  </si>
  <si>
    <t>1) Cerner (Need to Confirm)
2) Epic (Need to Confirm)</t>
  </si>
  <si>
    <t>This project will create a supplement to HL7 CDA R2 Implementation Guide: Consolidated CDA Templates for Clinical Notes (US Realm) Draft Standard for Trial Use Release 2.1</t>
  </si>
  <si>
    <t>Centers for Disease Control and Prevention (CDC), CSTE</t>
  </si>
  <si>
    <t>External vocabularies: LOINC, SNOMED CT, RxNorm, and ICD-10-CM are very likely. Others are TBD.</t>
  </si>
  <si>
    <t>US FHIR Core Updates</t>
  </si>
  <si>
    <t>US Realm Steering Committee</t>
  </si>
  <si>
    <t xml:space="preserve">The original US FHIR Core publication profiled several key resources to meet the requirements of the ONC 2015 Common Clinical Data Set (CCDS). Since HL7 published US FHIR Core in March 2017 (Project Insight: 1265), additional pilots within Argonaut and FHIR implementation community identified additional key resources.
This project will develop new US FHIR Core profile for the following resources:
 - DocumentReference
 - Encounter
 - PractitionerRole
Each of these resources have been piloted through the Argonaut Data Access and Provider Directory initiatives. Development of formal HL7 profiles will be done in collaboration with the appropriate work groups. It is expected the base DocumentReference will be consistent with XDS.b requirements and this new profile will not introduce any contradictory guidance.
Additionally, any vocabulary omissions or errors in previously developed profiles will be considered. Efforts to align with C-CDA on FHIR value sets is considered in scope if participants are available to identify gaps and recommend resolutions.
--
Prior project which lead to creation of US FHIR Core: https://www.hl7.org/special/Committees/tsc/ballotmanagement/pi_index_nibs.cfm?ProjectNumber=1265
</t>
  </si>
  <si>
    <t>Brett Marquard and Eric Haas</t>
  </si>
  <si>
    <t xml:space="preserve">Submit for STU Ballot (First Ballot Cycle) - Target: 2018 Jan Ballot
Complete STU Reconciliation - Target: 2018 March WGM
Submit Publication Request - Target: 2018 May WGM
</t>
  </si>
  <si>
    <t xml:space="preserve">- HL7 does not currently provide formal US profiles for the named resources above. 
- As implementors move from FHIR Argonaut DSTU2 profiles to the US-Core STU3 profiles will be expecting an STU3 version of a DocumentReference profile ('Document Access') to be present.
- Although not named as a in the CCDS, Encounter and PractitionerRole have been identified as common key resources that are directly referenced by other profiles.
</t>
  </si>
  <si>
    <t>1) Argonaut Participants - Epic (All), Cerner (DocumentReference, Encounter)</t>
  </si>
  <si>
    <t xml:space="preserve">US Core, Argonaut </t>
  </si>
  <si>
    <t>Update to US FHIR Core Release 1</t>
  </si>
  <si>
    <t xml:space="preserve">Ongoing FHIR IG publication tooling support </t>
  </si>
  <si>
    <t>FHIR Extensions; FHIR Implementation Guide; FHIR Profile</t>
  </si>
  <si>
    <t>How much content for this project is already developed? 70% 
Was the content externally developed (Y/N)? Yes:Argonaut
Is this a hosted (externally funded) project? Yes</t>
  </si>
  <si>
    <t>UTG Alpha Prototype Development</t>
  </si>
  <si>
    <t>Based on the successful Proof of Concept for UTG demonstrated in San Diego, the minimum set of required functions in the FHIR Toolkit, FHIR Tx Server, JIRA, and Confluence to run Harmonization for V2, V3, CDA, and FHIR vocabulary will be prototyped. This will provide a basis to go forward with a production release of workflow and tooling to replace current HL7 Harmonization processes, and to provide an authoritative single integrated source of truth for all HL7 Vocabulary in mid to late 2018.</t>
  </si>
  <si>
    <t>Ted Klein, Grahame Grieve</t>
  </si>
  <si>
    <t xml:space="preserve">Functioning system for initial review - Target: 2017 December
Demonstration of prototype in New Orleans WGM - Target: 2018 Jan WGM
Documentation of plan for Beta release of toolset and rollout - Target: 2018 Feb
Project End Date - Target: 2018 March
</t>
  </si>
  <si>
    <t>New/Modified HL7 Policy/Procedure/Process, N/A (Project not directly related to an HL7 Standard)</t>
  </si>
  <si>
    <t>The UTG project defined the requirements and processes for HL7 terminology governance. This project satisfies the need to build the tooling that will implement the components that will replace the current HL7 Harmonization tooling.</t>
  </si>
  <si>
    <t>A number of external organizations use HL7 standards, and many of the governmental organizations involved are demanding better access to the source of truth and up to date content from HL7.</t>
  </si>
  <si>
    <t>UTG Prototype</t>
  </si>
  <si>
    <t>Creating/Using a tool not listed in the HL7 Tool Inventory</t>
  </si>
  <si>
    <t xml:space="preserve">How much content for this project is already developed?20%
Was the content externally developed (Y/N)? No
</t>
  </si>
  <si>
    <t>External Vocabularies: SNOMED CT, LOINC, MeSH, all of the other vocabularies that have content in the current V3 coremif files and that explicitly listed in the CCDA VSAC value sets.</t>
  </si>
  <si>
    <t>2018 Oct: T. Klein: In the San Diego WGM on September 11 quarter 1, the Vocabulary WG voted to take the VSD normative:
Motion (Jim): Take the VSD Normative in the next ballot cycle upon completing the changes. Second (Ted): Vote: 9-0-0.
May 2016: TSC approved DTSU publication request for Characteristics of a Formal Value Set Definition at TSC Tracker 10056 for 18 months
4 Products:New Product Definition: FHIR
7b Other SDOs/Profilers: SKMT</t>
  </si>
  <si>
    <t>Heroku Tool Maintenance and Support</t>
  </si>
  <si>
    <t>Provide maintenance and support to HL7 Heroku based tools as needed.</t>
  </si>
  <si>
    <t>Chris Millet, Lazy Company</t>
  </si>
  <si>
    <t>Unified Terminology Governance Process (UTG); Working Prototype (ONC/Grant Project)</t>
  </si>
  <si>
    <t>HL7 Confluence and JIRA Tooling Development and Support</t>
  </si>
  <si>
    <t>Constable Consulting, Inc (Lorraine Constable, Patrick Loyd)</t>
  </si>
  <si>
    <t>HL7 Patient-friendly language for Security and Privacy for Consent Directives</t>
  </si>
  <si>
    <t xml:space="preserve">Creating a patient-friendly language interface or service to provide capability to: _x000D_
_x000D_
1. Make it possible for patients to express consent directives using a patient-friendly language that could be interpreted directly into the technical language found in HL7 specifications._x000D_
2. Provide a patient-friendly language /natural language vocabulary specifically for security audit, including the ability to translate technical audit terms_x000D_
3. Assist reporting of disclosures which may be fed by an audit service to ensure that any report of disclosures is presented in a patient-friendly manner._x000D_
Create a consent directive resource in FHIR and the piloting of FHIR consent directive questionnaire. This would demonstrate the usefulness of patient or client assessment questionnaire to create instances of consent directives. Note that intention is policy agnostic._x000D_
</t>
  </si>
  <si>
    <t>Overall planned R4 timeline:
 - Dec 2017: publish first draft of R4 for comment (finalize plans for normative sections)
 - April 2018: ballot R4
 - May - Sept 2018: ballot reconciliation
 - Oct 2018: publish FHIR R4
Original Dates:
Requirements Analysis - Target: May 2014
Deliverables: Ontological representation of patient friendly consent terms in relation to technical (security and privacy) terms, may include an IG - Target: September 2014 (it was determined that the IG will be:
'Patient Friendly Consent Directive Implementation Guide')
Deliverables: FHIR (patient friendly language assessment form example.)
Ballot (Informative) - Target: May WGM 2015
Incorporation of received comments - Target: June 2015
Submit for Harmonization code system, value sets
Prepare for DSTU ballot - Target: January WGM 2016
DSTU ballot approval - Target: (January WGM 2016)</t>
  </si>
  <si>
    <t>2022 Sept WGM/Ballot</t>
  </si>
  <si>
    <t>Looking specifically at security and privacy in consent directives, the ability to translate/map technical language: 
  1. Provides a patient-friendly language/natural language specifically for security audit, including the ability to translate technical audit terms - and conversely. 
  2. Allows for the reporting of disclosures which may be fed by an audit service to ensure that any report of disclosures is presented in a patient-friendly manner.
Patients are often uncomfortable with the provided technical security and privacy language used in consent directives (as well as other decision making health related documentation.) This makes it difficult for the patient to provide proper consent for access for providers, thus making it difficult for their providers to share clinical information with other providers as needed to provide proper care for their patient. 
Consent Directive compliance requires implementation of the capability to electronically exchange clinical information among care providers and patient authorized entities. This requires patient to sign consent directives which identifies what and to whom clinical information can be shared. 
Makes for a stronger case in patient comfort and comprehension on informed consent and healthcare access audit reporting This development involves cultural and legal aspects that may be realm specific. Accordingly, an approach needs to be based of formal ontological methods that bridge such gaps.</t>
  </si>
  <si>
    <t>Department of Veteran Affairs
Kaiser
Possible target project : 100K Homes Campaign, 25 Cities.com (VA-initiative)</t>
  </si>
  <si>
    <t>HL7 Security and Privacy DAM, DS4P, Security Labeling Service (SLS), FHIR Questionaire resources.</t>
  </si>
  <si>
    <t>V3 Foundation-Vocab Domains &amp; Value Sets; - New Product Definition -</t>
  </si>
  <si>
    <t>EHR, PHR; Clinical Decision Support Systems; HIS</t>
  </si>
  <si>
    <t>Clinical and Public Health Laboratories; Healthcare Institutions (hospitals, long term care, home care, mental health); Other (specify in Misc. Notes below)</t>
  </si>
  <si>
    <t>2015 May Ballot Cycle Info: INFORMATIVE            
Ballot results: Met basic vote requirements. 12 Negatives to reconcile
Document Name: HL7 CDA(&amp;#174;) R2 Implementation Guide: Patient-friendly language for Consent Directives, Release 1</t>
  </si>
  <si>
    <t>2017 Nov: D. Pyke: Reopen to address the FHIR portion of the project: As the FHIR Consent resource work in on-going (and likely to go for several more years), we need to re-activate the project. Our dates mirror those with FHIR STU 4 
2017 Jan: S. Gonzales-Webb: Okay to archive; Lynn wasn't sure of what DSTU work needed to be done, so PMO archiving the project.
2016 Feb: PMO un-archived project as there is still DSTU work to do.
2015 Oct: TSC approved Informative Publication Request for Patient Friendly Language for Consumer User Interfaces at TSC Tracker 8716. PMO archived.
2014 Oct: Updated the name of the IG</t>
  </si>
  <si>
    <t>HL7 Version 3 Domain Analysis Model: Composite Security and Privacy, Release 1</t>
  </si>
  <si>
    <t>Health Care Devices Work Group, Structured Documents Work Group</t>
  </si>
  <si>
    <t>Health Care Devices Work Group, Patient Care Work Group</t>
  </si>
  <si>
    <t>Electronic Services and Tools Work Group, Process Improvement Work Group, Project Services Work Group</t>
  </si>
  <si>
    <t>Sponsoring Work Group Approval Date:WG Approval Date 2017-03-28
Co-Sponsor Group Approval Date - ESTEST Approval Date 2017-07-25
Co-Sponsor Group Approval Date - Project ServicesProject Services Date 2017-08-17
Co-Sponsor Group Approval Date - PICPIC Approval Date CCYY-MM-DD
Co-Sponsor Group Approval Date - SGBSGB Approval Date CCYY-MM-DD</t>
  </si>
  <si>
    <t>Clinical Decision Support Work Group, Clinical Quality Information Work Group</t>
  </si>
  <si>
    <t>2017 Sept Ballot Cycle Info: INFORMATIVE
Ballot results: Postponed
Document Name: HL7 Cross-Paradigm Implementation Guide: CDS Solutions, Release 1</t>
  </si>
  <si>
    <t>Clinical Decision Support Work Group, Clinical Quality Information Work Group, Financial Management Work Group</t>
  </si>
  <si>
    <t xml:space="preserve">2017 August: TSC approved STU Publication Request for HL7 CDA&amp;#174; R2 Attachment Implementation
Guide: Exchange of C-CDA Based Documents, Release 1 (Universal Realm) at TSC Tracker 13691 through August 17, 2019,
Oct 2016: CGabron Update: change the due date to 05/01/2017
Project may require coordination with Regenstrief (LOINC) for Attachment document codes and ASC X12N for appropriate use of relevant TR3s. </t>
  </si>
  <si>
    <t>2017 Sept Ballot Cycle Info: NORMATIVE
Ballot results: Postponed
Document Name: HL7 Version 3 Standard: Structured Product Labeling, Release 9</t>
  </si>
  <si>
    <t>PQ/CMC - Pharmaceutical Quality/Chemistry, Manufacturing and Controls</t>
  </si>
  <si>
    <t>2018 Jan Ballot Cycle Info: NORMATIVE           
Ballot results: WITHDRAWN
Document Name: HL7 Version 3 Standard: Structured Product Labeling, Release 9</t>
  </si>
  <si>
    <t>Orders and Observations Work Group, Pharmacy Work Group</t>
  </si>
  <si>
    <t>Improved FHIR Ballot Process and Tooling (ONC/Grant Project)</t>
  </si>
  <si>
    <t>Lloyd McKenzie, Gavin Tong</t>
  </si>
  <si>
    <t>Contract Start Date: November 27, 2017
Contract End Date:January 31, 2019
Date Contractor Selected: November 27, 2017
Contractor Contact Information: Gevity Consulting Inc.; gtong at gevityinc.com</t>
  </si>
  <si>
    <t>Clinical Information Modeling Initiative Work Group, Clinical Quality Information Work Group</t>
  </si>
  <si>
    <t>2017 Sept Ballot Cycle Info: NORMATIVE
Ballot results: Met basic vote requirements. 0 Negatives to reconcile
Document Name: HL7 Implementation Guide: Decision Support Service, Release 1 - US Realm
2017 Jan Ballot Cycle Info: STU              
Ballot results: Withdrawn
Document Name: HL7 Implementation Guide: Decision Support Service, Release 1 - US Realm
Submitter: Kensaku Kawamoto MD PhD
2013 Sept Ballot Cycle Info: DSTU
Ballot results: Met basic vote requirements. 0 Negatives to reconcile
Document Name: HL7 Implementation Guide: Decision Support Service, Release 1
NIB Submitted By: Kensaku Kawamoto MD PhD</t>
  </si>
  <si>
    <t>Clinical Quality Information Work Group, Structured Documents Work Group</t>
  </si>
  <si>
    <t>2017 Feb: TSC approved STU Publication Request for HL7 V3 Standard: Orders; Diet and Nutrition Orders, Release 1 at TSC Tracker 12703 for 24 months through October 10, 2019.
Mar 2016 Update for TSC 4-year Plan project cleanup: Continue to utilize/pursue as long as necessary (e.g., via DSTU extension), with plan to retire and replace with newer generation of standards that are being worked on (QICore, QUICK, CIMI) once they are sufficiently mature to replace. Cannot retire now, because replacements are not in place and vMR is being used in production by various organizations.
Feb 2016: TSC approved DSTU extension request for HL7 Version 2 Implementation Guide: Implementing the Virtual Medical Record for Clinical Decision Support (vMR-CDS), Release 1 at TSC Tracker 9576 through March 18, 2017
Nov 2013: TSC approved the DSTU Publication Request for HL7 Version 2 Implementation Guide: Implementing the Virtual Medical Record for Clinical Decision Support (vMR-CDS), Release 1 for 24 months through Dec 12, 2015. 
Oct 2012: PMO re-activating project as it was archived in error. Additional work remains on this project. Additionally, KKawamoto added the following deliverable: VMR XML IG, R1
April 18, 2012: Karen registered the Technical Report with ANSI. PMO Archiving the project. 
April 2012: 24 month DSTU publication approved by the TSC for HL7 Version 3 Implementation Guide: Virtual Medical Record for Clinical Decision Support (vMR-CDS) for GELLO, Release 1 via TSC Tracker 2238. Accepting Comments through Apr 10, 2014 
April 2012: TSC approved the following Informative publication and registration with ANSI as a Technical Report: Virtual Medical Record (vMR) for Clinical Decision Support - Domain Analysis Model, Release 1 (Ballot record: HL7 Version 3 Domain Analysis Model: Virtual Medical Record for Clinical Decision Support (vMR-CDS), Release 1).
Oct 2010: Robert Dunlop reactivated the GELLO project, which is closely related to this project.
Mar 2010: NewProduct Definition notes: Informative implementation guides; other normative and/or informative documents on how to leverage the vMR for clinical decision support (CDS) (e.g., vMR specification for use by GELLO-based systems, approach to mapping between vMRs instantiated using different implementation technologies). We will consult the Technical Steering Committee and Structure and Semantic Design Steering Division on how best to proceed on these ballots
Feb 2010: Revised PSS submitted for SD, TSC review. Orig PSS was submitted in August, 2007.</t>
  </si>
  <si>
    <t>Clinical Quality Information Work Group, Implementable Technology Specifications Work Group</t>
  </si>
  <si>
    <t>2017 Oct: TSC approved STU Extension Request for HL7 Standard: Clinical Decision Support Knowledge Artifact Specification, Release 1 DSTU Release 1.3 at TSC Tracker 13930 through September 27, 2018.
2017 Feb: TSC approved STU Extension Request for HL7 Standard: Clinical Decision Support Knowledge Artifact Specification, Release 1, DSTU Release 1.3 at TSC Tracker 12741 was approved for 6 months for the purpose of bringing the material back to ballot through 8/8/2017.
July 2015: TSC approved DSTU publication request for HL7 Standard CDS Knowledge Artifact Specification, DSTU Update 1.3 at TSC Tracker 8358
Jan 2015: CDS WG submitted revised PSS for DSTU Update 3
May 2014: CDS WG submitted revised PSS for DSTU Update 3
June 2014: TSC approved DSTU Update Publication Request for HL7 Standard CDS Knowledge Artifact Specification, DSTU Update 1.2 through Jul 21, 2016  
May 2014: CDS WG submitted revised PSS for v1.3
April 2014: TSC approved DSTU update publication request of HL7 Implementation Guide: Clinical Decision Support Knowledge Artifact Implementations, Release 1.1 through Jan 20, 2016
April 2014: CDS WG submitted a revised PSS for v1.2
Jan 2014: CDS WG submitted an updated PSS: The intent of the refactor is to maintain conceptual and instance-level backwards compatibility, however, instance-level backwards compatibility may not be guaranteed if the refactor requires some xml-schema change that breaks instance-level compatibility. In that case, care will be taken to ensure that the change in made in the least impactful way possible, and guidance will be provided to migrate existing artifacts to the updated schema.
Jan 2014: TSC approved a DSTU Publication Request for HL7 Clinical Decision Support Specification; Knowledge Artifact Implementation Guide, Release 1 (Balloted as HL7 Implementation Guide: Clinical Decision Support Knowledge Artifact Implementations, Release 1) at TSC Tracker 2823 requests publication for 24 months.
Other Providers: Clinicians and their organizations, CDS knowledge publishers
3.i: Backwards compatibility - The intent of the refactor is to maintain conceptual and instance-level backwards compatibility, however, instance-level backwards compatibility may not be guaranteed if the refactor requires some xml-schema change that breaks instance-level compatibility. In that case, care will be taken to ensure that the change in made in the least impactful way possible, and guidance will be provided to migrate existing artifacts to the updated schema.</t>
  </si>
  <si>
    <t>2017 Sept Ballot Cycle Info: NORMATIVE
Ballot results: Met basic vote requirements. 1 Negatives to reconcile
Document Name: HL7 Virtual Medical Record for Clinical Decision Support (vMR-CDS) Templates, Release 1 - US Realm
2017 Jan Ballot Cycle Info: STU              
Ballot results: Withdrawn
Document Name: HL7 Virtual Medical Record for Clinical Decision Support (vMR-CDS) Templates, Release 1 - US Realm
Submitter: Kensaku Kawamoto MD PhD
2014 Jan Ballot Cycle Info: DSTU
Ballot results: Met basic vote requirements. 9 Negatives to reconcile
Document Name: HL7 Virtual Medical Record for Clinical Decision Support (vMR-CDS) Templates, Release 1 - US Realm
Aug 2013: KKawamoto:
- original submitted PSS: Templates IG R1
- resubmitted PSS: Templates R1
- final decision: Templates R1
2013 Sept Ballot Cycle Info: DSTU
Ballot results: Met basic vote requirements. 10 Negatives to reconcile
Document Name: HL7 Implementation Guide: Virtual Medical Record (vMR) Templates, Release 1
NIB Submitted By: Kensaku Kawamoto MD PhD</t>
  </si>
  <si>
    <t>HL7 FHIR Implementation Guide: CDS Hooks, Release 1</t>
  </si>
  <si>
    <t>FHIR Infrastructure Work Group, Services Oriented Architecture Work Group</t>
  </si>
  <si>
    <t>FHIR Project Tasks:
Resource and/or Profile proposals have been submitted and endorsed for development by FHIR Management Group (FMG)April 2016
For Comment ballot of proposed FHIR Resources and ProfilesMay 2016 Ballot
All comments reconciledJuly 2016
FHIR content ready for inclusion in FHIR DSTU ballotAugust 2016
STU Ballot concurrent w/ FHIR 3.0September 2016
Content published as STU (under the FHIR Clinical Reasoning module) - Target: In concert with FHIR STU 3.0
Initial approach to CDS Hooks integration being evaluated at Connect-a-Thon - Target: May 2017, September 2017
Specification and Implementation Guides balloted for STU, including CDS Hooks integration and Guideline Appropriate Ordering- Target: Sep 2017 - Sep 2018
Specification and Implementation Guides published as STU - Target: Oct 2017 - Jan 2019</t>
  </si>
  <si>
    <t>FHIR Extensions; FHIR Implementation Guide; FHIR Profile; FHIR Resources; Guidance (e.g. Companion Guide, Cookbook, etc)</t>
  </si>
  <si>
    <t>Clinical Information Modeling Initiative Work Group</t>
  </si>
  <si>
    <t>Clinical Decision Support Work Group, Clinical Interoperability Council Work Group, Clinical Quality Information Work Group, Community-Based Care and Privacy (CBCP) Work Group, Electronic Health Records Work Group, Healthcare Standards Integration, Services Oriented Architecture Work Group</t>
  </si>
  <si>
    <t>Reference Domain Analysis Model (RDAM)</t>
  </si>
  <si>
    <t>Steve Hufnagel &amp; Nona Hall</t>
  </si>
  <si>
    <t>pilot-study comments-only HL7 ballot, including immunization, allergies and  intolerances using model driven development tools producing FHIR profiles. - Target: 2018 Sep WGM reconciliation 
HL7-STU Ballot, including procedures, allergies, medications, problems, immunizations, results and vital signs with associated model driven development tools producing US Core FHIR, CDA, C-CDA and federal NIEM artefacts, suitable for patient-managed longitudinal electronic medical records mandated by the 21st Century Cures Act. - Target: 2019 Sep WGM reconciliation 
Normative Ballot complete FHIM-EHRS FM domains - Target: 2020 Sep WGM reconciliation
HL7-ISO Ballot - Target: 2021 Sep WGM reconciliation
Project End Date - Target: 2022</t>
  </si>
  <si>
    <t xml:space="preserve">Technical Perspective: The HL7 RDAM reference domain analysis model project need is to integrate EHRS-FM system functional model, CIMI CLIM (SOLOR, FHIM, CIMI, CQF) common logical information model; where, the EHRS FM will be refactored and aligned with the CIMI harmonized FHIM, CQI/CDS/CQF domain LIMs logical information models. The RDAM domain LIMs and Domain FMs functional models will be Sparx Enterprise Architect resident, within the “HL7 Cloud” and use open-source model to model transformation tools to constrain the RDAM to specify HL7 WG DAMs, the CIMI BMM basic meta model archetypes and patterns, DCMs detailed clinical models, FHIR FSDs structure definitions. HSPC SOLOR SNOMED extension for LOINC and RxNorm tools will manage context-specific CDEs common data elements, value and code sets across profiles and extensions, e.g., FHIR, CDA, C-CDA. 
 - The value proposition is that RDAM instantiated MDD model driven development tools can produce clear, complete, concise, correct, consistent and requirements-traceable implementation profiles, extensions, guides, APIs and reference-implementation artefacts to enable efficient-and-effective clinical decision support, knowledge-based-reasoning and population-based analytics. The requirements-traceable and consistent CDEs, CIMI-BMM, DCMs, etc. increase patient-value (lower cost, increase quality and safety) as consistent implementation artefacts, e.g., CDA, C-CDA, FHIR. 
 - As an example, the methodology might start with pre-coordinated, SDC structured data capture CIF clinical input form, which are consumed by objects, components, and services platforms. SDC depends on clear, complete, concise, correct, consistent and traceable CDEs, which are structured in accordance with use-case/scenario requirements-traceable consistent CIMI-FHIM-CQF with SOLOR-semantics. As we walk up the DIKW model-of-meaning ladder, CIMI prefers to follow the post-coordinated, DCM ANF analysis normal form path to knowledge based systems, population based analytics and business intelligence capabilities. 
</t>
  </si>
  <si>
    <t xml:space="preserve">HHS (FHA, ONC, CDC, FDA, SAMHSA, CMS, AHRQ, NLM), DoD, VA, IPO </t>
  </si>
  <si>
    <t>Healthcare Reference Domain Analysis Model (RDAM)</t>
  </si>
  <si>
    <t>EHR System Functional Model and CIMI Common/Clinical Logical Information Model (IIM&amp;amp;T Project)</t>
  </si>
  <si>
    <t>#1316 IIM&amp;amp;T, 
#1276 HL7 EHRS-FM Release 2: Immunization Functional Profile, Release 1</t>
  </si>
  <si>
    <t>RDAM.HL7.Org</t>
  </si>
  <si>
    <t>Domain Analysis Model (DAM); Education Services; Guidance (e.g. Companion Guide, Cookbook, etc); Logical Model; Creating/Using a tool not listed in the HL7 Tool Inventory; - New/Modified HL7 Policy/Procedure/Process -</t>
  </si>
  <si>
    <t xml:space="preserve">Federal Health Architecture (FHA) Federal Health Information Model (FHIM) Apache 2 license 
How much content for this project is already developed?&gt;90%
Was the content externally developed (Y/N)? Yes, Federal Agencies developed FHIM
Is this a hosted (externally funded) project? Yes
</t>
  </si>
  <si>
    <t xml:space="preserve">External vocabularies: SNOMED CT, LOINC, RxNorm for US Realm Exemplars
New Product: Reference Domain Analysis Model (RDAM)
Other stakeholders, vendors or providers: US Federal Agencies
</t>
  </si>
  <si>
    <t>Emergency Care Work Group, Structured Documents Work Group</t>
  </si>
  <si>
    <t>Emergency Care Work Group, Patient Care Work Group</t>
  </si>
  <si>
    <t xml:space="preserve">2017 Sept Ballot Cycle Info: STU
Ballot results: Met basic vote requirements. 1 Negatives to reconcile
Document Name: HL7 CDA&amp;#174; R2 Implementation Guide: Quality Reporting Document Architecture Category I (QRDA I) Release 1, STU Release 5 - US Realm
2017 May Ballot Cycle Info: STU
Ballot results: Postponed
Document Name: HL7 CDA&amp;#174; Release 2 Implementation Guide: Quality Reporting Document Architecture Category I (QRDA I) Release 1, STU Release 5 - US Realm
2016 Sept Ballot Cycle Info: STU             
Ballot results: Met basic vote requirements. 15 Negatives to reconcile
Document Name: HL7 Standard for CDA; Release 2: Quality Reporting Document Architecture Category I (QRDA I), DSTU Release 3 - US Realm
2015 Jan Ballot Cycle Info: DSTU
Ballot results: Did not meet basic vote requirements
Document Name: HL7 Standard for CDA&amp;#174; Release 2: Quality Reporting Document Architecture Category I (QRDA I), Release 1 - US Realm
2012 Sept Ballot Cycle Info: DSTU
Ballot results: Met basic vote requirements. 10 Negative to reconcile
Document Name: HL7 Standard for CDA&amp;#174; Release 2: Quality Reporting Document Architecture, DSTU Release 3 - US Realm
Ballot Code: CDAR2_QRDA_R1_U2_2012SEP
NIB Submitted By: Brett Marquard
2012 May Ballot Cycle Info: DSTU Update
Ballot results: Met basic vote requirements. 14 Negatives to reconcile
Document Name: HL7 Implementation Guides for CDA&amp;#174; Release 2: IHE Health Story Consilidation, DSTU Release 1.1
Ballot Code: CDAR2_IG_IHE_CONSOL_R1_U1_2012MAY
NIB Submitted By: Brett Marquard
2012 Jan Ballot Cycle Info: DSTU
Ballot results: Postponed
Document Name: HL7 Standard for CDA Release 2: Quality Reporting Document Architecture, Release 1 - US Realm
Ballot Code: CDAR2_QRDA_R1_U1_2012JAN
NIB Submitted By: Brett Marquard
2008 Sept Ballot Cycle Info: DSTU
Document Name: HL7 Standard for CDA Release 2: Quality Reporting Document Architecture, Release 1 
Ballot Code: CDAR2_QRDA_R1_D1_2008SEP 
NIB Submitted By: </t>
  </si>
  <si>
    <t>Clinical Decision Support Work Group, Structured Documents Work Group</t>
  </si>
  <si>
    <t>2017 Nov: TSC approved STU Publication Extension Request for HL7 Version 3 Implementation Guide: Quality Data Model (QDM)-based Health Quality Measure Format (HQMF), Release 1, US Realm, STU Release 1.4 at TSC Tracker 14046 for 24 months through October 26, 2019.
2016 October: Submitted revised PSS. Updates to HL7 Version 3 Implementation Guide: Quality Data Model (QDM)-based Health Quality Measure Format (HQMF), Release 1.4 DSTU Release 4 (based on HQMF R2.1).
Mar 2016: TSC approved DSTU publication request for QDM-based HQMF IG v1.3 at TSC Tracker 9608 through 2017-10-15.
Feb 2016: TSC approved DSTU publication request for HL7 Version 3 Implementation Guide: Quality Data Model (QDM)-based Health Quality Measure Format (HQMF), Release 1 - US Realm, DSTU Release 1.0 through 1.3 at TSC Tracker 9332 
Oct 2015: TSC approved DSTU publication request of HL7 Version 3 Implementation Guide: Quality Data Model (QDM)-based Health Quality Measure Format (HQMF), Release 1.2 - US Realm at TSC Tracker 8740
July 2015: C. Kallem: Will conduct a DSTU update on the QDM-based HQMF IG to align with the newest Quality Data Model (QDM) changes (version 4.2). 
Feb 2015: TSC approved DSTU Publication Request of HL7 Version 3 Implementation Guide: Quality Data Model (QDM)-based Health Quality Measure Format (HQMF), Release 1.1 - US Realm, DSTU Release 1.1 for 24 months at TSC Tracker 5590 through Feb 27, 2016
May 2014: CQI WG submitted an updated PSS.
Updates to HL7 Version 3 Implementation Guide: Quality Data Model (QDM)-based Health Quality Measure Format (HQMF), Release 1 - US Realm, Published February 2014
The updated specification will be reviewed by the sponsoring workgroups to determine whether a new ballot is required or whether the DSTU should be republished as a new version.
Feb 2014: TSC approved SD WG request for DSTU publication of HL7 Version 3 Implementation Guide: Quality Data Model (QDM)-based Health Quality Measure Format (HQMF), Release 1 - US Realm for 24 months through Feb 27, 2016.
May 2012: SD WG submitted revised PSS. This IG supports work being done in Project #508.
Other Stakeholders: Quality, Safety and Performance Registries, Public Health Information Systems, Health Information Exchanges (HIEs), Middleware, Interface Engine, 3rd party services
Other SDO/Profilers notes: No existing implementation guide for HQMF exists</t>
  </si>
  <si>
    <t>Clinical Information Modeling Initiative Work Group, Clinical Decision Support Work Group</t>
  </si>
  <si>
    <t>Community-Based Care and Privacy (CBCP) Work Group</t>
  </si>
  <si>
    <t>2016: WG submitted DSTU Extension Request for HL7 Implementation Guide for CDA &amp;#174; Release 2 Data Provenance, Release 1 at TSC Tracker 10496 through October 25, 2018
Dec 2015: TSC approved DSTU Publication Request for HL7 Implementation Guide for CDA Release 2 Data Provenance, Release 1 through 2016-12-15.
Other SDOs/Profilers: Existing bodies of work in other SDOs and projects such as W3C, esMD.</t>
  </si>
  <si>
    <t>Infrastructure and Messaging Work Group, Modeling and Methodology Work Group, Vocabulary Work Group</t>
  </si>
  <si>
    <t>Electronic Services and Tools Work Group, Modeling and Methodology Work Group, Publishing Work Group, Vocabulary Work Group</t>
  </si>
  <si>
    <t>Attachments Work Group, Clinical Information Modeling Initiative Work Group, Orders and Observations Work Group</t>
  </si>
  <si>
    <t>SNOMED, LOINC and other ontologies that deal with clinical data. We will also submit codes to SNOMED and LOINC for consideration to fill any identified gaps in coding for Podiatry.</t>
  </si>
  <si>
    <t>Electronic Health Record System Functional Model Release 2.1</t>
  </si>
  <si>
    <t xml:space="preserve">This will be an incremental update to existing Electronic Health Record System Functional Model (EHR-S FM) Release 2. This update will incorporate:
1) Changes to the Record Infrastructure Section to accommodate three additional record lifecycle events (verify, encrypt, decrypt) and ensure compatibility with FHIR STU-3 Record Lifecycle Event Implementation Guide (2017) and recent updates to ISO 21089, Trusted End-to-End Information Flow (2017);
2) Changes to the Glossary Section to support the full set of record lifecycle events (now 27 in total);
3) Previously identified updates included in the EHR-S FM R2.01 errata version;
4) Changes to the Conformance Chapter to align with characteristics and requirements of recent EHR-S FM R2 based Functional Profiles;
5) Domain analysis (models and artifacts) companion to EHR system development and implementation.
6) Adding a header in the TI section on clinical model services (DCM, CIMI model, FHIR, HL7 template) comparable to TI.4 Standard Terminology and Terminology Services
</t>
  </si>
  <si>
    <t>EHR WG Co-Chairs:  John Ritter, Gary Dickinson, Mark Janczewski MD, Michael Brody, Anneke Goossen</t>
  </si>
  <si>
    <t>Submit for Ballot (First Ballot Cycle)2018 May Ballot
Reconcile Ballot - Target: 2018 May to Oct
Submit for Normative Ballot - Target: 2018 Jan Ballot
Reconcile Ballot - Target: 2019 Jan to Apr
Request Publication - Target: 2019 May WGM
Receive ANSI Approval - Target: 2019 Summer 
Project End Date (all objectives have been met) - Target: 2019 Summer</t>
  </si>
  <si>
    <t xml:space="preserve">This project will update the EHR-S FM to ensure:
1) Close alignment with recent FHIR STU-3 and ISO 21089 updates;
2) Modernization of EHR system conformance requirements based on ongoing development of Functional Profiles;
3) Close alignment with recent updates to Detailed Clinical Models, CLIM and CIMI.
</t>
  </si>
  <si>
    <t>Alignment with development of FHIR STU-3 and STU-4, CLIM, CIMI and ISO 21089.</t>
  </si>
  <si>
    <t xml:space="preserve">EHR-S FM </t>
  </si>
  <si>
    <t>ISO/HL7 10781 EHR System Functional Model Release 2 and 2.01 (supplants both)</t>
  </si>
  <si>
    <t xml:space="preserve">ISO TC215 WG1
How much content for this project is already developed?50%
may be balloted by ISO TC215 (after HL7 ballot and publication)
</t>
  </si>
  <si>
    <t xml:space="preserve">This is an update to the base model (EHR-S FM) from which FPs are derived.
If revising a current standard, indicate the following:
-ISO/HL7 10781 Electronic Health Record System Functional Model Release 2 
Published in 2014 (HL7); 2015 (ISO)
-As described in Project Need (above)
-Will fully replace (supplant) current Standard
</t>
  </si>
  <si>
    <t>Most electronic health record systems have limited functionality that supports the actions of a Registered Dietitian/Nutritionist (RDN) in providing individual nutrition care. In most cases, nutrition documentation and data are designed at the facility level. Limitations in local resources, knowledge of systems design and nutrition best practices creates an inconsistent use of key data that should be interoperable and available for quality metrics reporting.</t>
  </si>
  <si>
    <t>1. Intermountain Healthcare, Curt Calder
2. DAA (Dietitians Association of Australia), Kate Paul
3. Enskede-Arsta-Vantor City District Stockholm, Sweden, Ulrika Wennergren Sundin
4. Karolinska University Hospital, Stockholm, Sweden, Christina Sollenberg
5. Alberta Health Services, Carlota Basualdo</t>
  </si>
  <si>
    <t xml:space="preserve">EHR-S Electronic Nutrition Care Process Record System (ENCPRS) Functional Profile, R2; Nutrition Profile </t>
  </si>
  <si>
    <t>ENCPRS DSTU R1.1</t>
  </si>
  <si>
    <t>2017 Sept Ballot Cycle Info: STU
Ballot results: Met basic vote requirements. 15 Negatives to reconcile
Document Name: HL7 FHIR&amp;#174; IG: SMART Application Launch Framework, Release 1</t>
  </si>
  <si>
    <t>Biomedical Research and Regulation Work Group, Infrastructure and Messaging Work Group</t>
  </si>
  <si>
    <t>Domain Experts Steering Division, Electronic Services and Tools Work Group, Foundation and Technology Steering Division, Modeling and Methodology Work Group, Publishing Work Group, Structure and Semantic Design Steering Division, Technical and Support Services Steering Division</t>
  </si>
  <si>
    <t>Healthcare Standards Integration, Mobile Health Work Group, Orders and Observations Work Group</t>
  </si>
  <si>
    <t>Anesthesia Work Group, Patient Care Work Group, Structured Documents Work Group</t>
  </si>
  <si>
    <t>2017 Sept Ballot Cycle Info: NORMATIVE
Ballot results: Met basic vote requirements. 1 Negatives to reconcile
Document Name: HL7 Virtual Medical Record for Clinical Decision Support (vMR-CDS) XML Specification, Release 1 - US Realm
2017 Jan Ballot Cycle Info: STU              
Ballot results: Withdrawn
Document Name: HL7 Virtual Medical Record for Clinical Decision Support (vMR-CDS) XML Specification, Release 1 - US Realm
Submitter: Paul Knapp
2014 Jan Ballot Cycle Info: DSTU
Ballot results: Met basic vote requirements. 5 Negatives to reconcile
Document Name: HL7 Virtual Medical Record for Clinical Decision Support (vMR-CDS) XML Specification, Release 1
2013 Sept Ballot Cycle Info: DSTU
Ballot results: Met basic vote requirements. 5 Negatives to reconcile
Document Name: HL7 Implementation Guide: XML Implementation for Virtual Medical Record, DSTU Release 1
NIB Submitted By: Kensaku Kawamoto MD PhD
From PSS: Revising HL7 Virtual Medical Record XML Implementation Guide, Release 1. Successfully balloted as DSTU in May 2013.</t>
  </si>
  <si>
    <t>Clinical Decision Support Work Group, Clinical Quality Information Work Group, FHIR Infrastructure Work Group</t>
  </si>
  <si>
    <t>Masterfiles Reaffirmation of the standard that was ANSI approved in last quarter 2011.</t>
  </si>
  <si>
    <t>Clinical Interoperability Council Work Group, Clinical Quality Information Work Group, Patient Care Work Group, Pharmacy Work Group, Public Health Work Group</t>
  </si>
  <si>
    <t>STU - Balloting</t>
  </si>
  <si>
    <t>Jean Duteau</t>
  </si>
  <si>
    <t xml:space="preserve">Reaffirm HL7 Verson 3 Standard: Data Types - Abstract Specification, R2, which expires 2017-03-19.
Ballot in January ballot cycle - Target: 2018 Jan Ballot
Project End Date (all objectives have been met) - Target: 2018 Jan WGM
</t>
  </si>
  <si>
    <t>Reaffirm HL7 Verson 3 Standard: Data Types - Abstract Specification, R2, which expires 2017-03-19.
Since Datatypes R2 is still in use, it needs to continue to be a standard. We have requested an extension to February 28, 2018 so we need to have this standard reaffirmed in the January ballot cycle.</t>
  </si>
  <si>
    <t xml:space="preserve">2017 Dec: PMO moved project to OO as Anatomic Pathology Work Group was archived.
Other SDO/Profilers: We wish to coordinate significantly with GS1 and CLSI, given their role with identification schemes and current standards. In addition, we will work with IHE and DICOM WG26, given their roles with both the pathology workflow and pathology instrument interface standards, respectively. Through cross-group updates, possible joint meetings, and other means of communication, these groups will provide coordinated input for the project and aid in the initial deployment of the standard. </t>
  </si>
  <si>
    <t>Healthcare Standards Integration, Public Health Work Group</t>
  </si>
  <si>
    <t>Health Care Devices Work Group, Vocabulary Work Group</t>
  </si>
  <si>
    <t>Health Care Devices Work Group, Imaging Integration Work Group, Patient Care Work Group</t>
  </si>
  <si>
    <t>Patient Care Work Group, Pharmacy Work Group</t>
  </si>
  <si>
    <t>Conformance Work Group, Electronic Health Records Work Group</t>
  </si>
  <si>
    <t>Clinical Genomics Work Group, Imaging Integration Work Group</t>
  </si>
  <si>
    <t>Clinical Genomics Work Group, Public Health Work Group</t>
  </si>
  <si>
    <t>Clinical Decision Support Work Group, Imaging Integration Work Group, Pharmacy Work Group, Services Oriented Architecture Work Group</t>
  </si>
  <si>
    <t>Clinical Genomics Work Group, Clinical Interoperability Council Work Group, Healthcare Standards Integration, Patient Care Work Group, Vocabulary Work Group</t>
  </si>
  <si>
    <t>Attachments Work Group, Financial Management Work Group, Services Oriented Architecture Work Group</t>
  </si>
  <si>
    <t>Clinical Interoperability Council Work Group, Electronic Health Records Work Group</t>
  </si>
  <si>
    <t>Clinical Quality Information Work Group, Mobile Health Work Group, Orders and Observations Work Group</t>
  </si>
  <si>
    <t>Modeling and Methodology Work Group, Vocabulary Work Group</t>
  </si>
  <si>
    <t>Clinical Decision Support Work Group, Clinical Interoperability Council Work Group, Clinical Statement Work Group, Structured Documents Work Group, Templates Work Group</t>
  </si>
  <si>
    <t>Clinical Decision Support Work Group, Services Oriented Architecture Work Group</t>
  </si>
  <si>
    <t>Clinical Quality Information Work Group, Healthcare Standards Integration, Orders and Observations Work Group, Patient Administration Work Group</t>
  </si>
  <si>
    <t>Clinical Information Modeling Initiative Work Group, Clinical Decision Support Work Group, Clinical Quality Information Work Group</t>
  </si>
  <si>
    <t>Clinical Decision Support Work Group, Patient Care Work Group</t>
  </si>
  <si>
    <t>2017 August: TSC approved STU Publication request for HL7 CDA Release 2 Implementation Guide: Vital Records Death Reporting, Release 1 STU 2 - US Realm at TSC Tracker 13748 for 24 months through September 18, 2019.
May 2016: . This updated PSS expands on the current scope of the 859 project that is in DSTU.
Feb 2015: TSC approved DSTU Publication Request for 24 months for HL7 CDA IG: Vital Records Death Reporting, R1 (US Realm) at TSC Tracker 5593 through March 10, 2017.
Oct 2014: TSC Approved DSTU publication request for HL7 Implementation Guide for CDA&amp;#174; Release 2: Reporting Death Info from the EHR to Vital Records, R1 (US Realm) Insight for 24 months. 
Accepting DSTU Comments thrug Aug 11, 2014 
Other Vendors: Vital Records System vendors and potentially other public information systems.</t>
  </si>
  <si>
    <t>2017 Sept Ballot Cycle Info: STU
Ballot results: Met basic vote requirements. 19 Negatives to reconcile
Document Name: HL7 CDA&amp;#174; R2 Implementation Guide: Ambulatory and Hospital Healthcare Provider Reporting to Birth Defect Registries Release 1 , STU 2 -US Realm
2015 Jan Ballot Cycle Info: DSTU
Ballot results: Did not meet basic vote requirements
Document Name: HL7 Implementation Guide for CDA&amp;#174; R2: Ambulatory Healthcare Provider Reporting to Birth Defects Registries, Release 1 - US Realm
2014 Sept Ballot Cycle Info: DSTU             
Ballot results: Withdrawn
Document Name: HL7 Implementation Guide for CDA&amp;#174; R2: Ambulatory Healthcare Provider Reporting to Birth Defects Registries, Release 1
Submitted By: Don Lloyd PhD</t>
  </si>
  <si>
    <t>Infrastructure and Messaging Work Group, Orders and Observations Work Group, Vocabulary Work Group</t>
  </si>
  <si>
    <t>Financial Management Work Group, Health Care Devices Work Group, Infrastructure and Messaging Work Group, Orders and Observations Work Group, Patient Administration Work Group, Pharmacy Work Group, Structured Documents Work Group</t>
  </si>
  <si>
    <t>Community-Based Care and Privacy (CBCP) Work Group, Services Oriented Architecture Work Group</t>
  </si>
  <si>
    <t>Community-Based Care and Privacy (CBCP) Work Group, Security Work Group</t>
  </si>
  <si>
    <t>Clinical Statement Work Group, Implementable Technology Specifications Work Group, Modeling and Methodology Work Group, Templates Work Group, Vocabulary Work Group</t>
  </si>
  <si>
    <t>Electronic Services and Tools Work Group, Publishing Work Group</t>
  </si>
  <si>
    <t xml:space="preserve">2017 Sept Ballot Cycle Info: COMMENT ONLY
Ballot results: Did not meet basic vote requirements
Document Name: HL7 CDA&amp;#174; R2 Implementation Guide: Pharmacist Care Plan Document, Release 1 - US Realm
2017 Sept Ballot Cycle Info: COMMENT ONLY
Ballot results: Did not meet basic vote requirements
Document Name: HL7 FHIR&amp;#174; Implementation Guide: Pharmacist Care Plan Document, Release 1 - US Realm
</t>
  </si>
  <si>
    <t>Orders and Observations Work Group, Pharmacy Work Group, Public Health Work Group</t>
  </si>
  <si>
    <t>Electronic Health Records Work Group, Emergency Care Work Group, Healthcare Standards Integration, Patient Care Work Group, Templates Work Group, Vocabulary Work Group</t>
  </si>
  <si>
    <t>2018 Jan Ballot Cycle Info: STU              
Ballot results: WITHDRAWN
Document Name: HL7 CDA R2 Implementation Guide: Consolidated CDA Templates for Clinical Notes; Unique Device Identifier (UDI) Templates, Release 1 - US Realm;Requesting alternate ballot title 'HL7 CDA R2 Implementation Guide: C-CDA R2.1 Supplemental Templates for Unique Device Identifier (UDI), Release 1 - US Realm
2017 May Ballot Cycle Info: COMMENT ONLY
Ballot results: Did not meet basic vote requirements
Document Name: HL7 CDA&amp;#174; R2 Implementation Guide: Consolidated CDA Templates for Clinical Notes; Candidate Optional Templates, Release 1 - US Realm
2017 Jan Ballot Cycle Info: STU              
Ballot results: Did not meet basic vote requirements
Document Name: HL7 CDA R2 Implementation Guide: Consolidated CDA Templates for Clinical Notes; Additional Optional Templates, Release 1 - US Realm
Submitter: Austin Kreisler</t>
  </si>
  <si>
    <t>Orders and Observations Work Group, Patient Care Work Group</t>
  </si>
  <si>
    <t xml:space="preserve">This project will create guidance for electronic exchange of nutrition content in electronic health records/health IT created as a result of the Nutrition Care Process (NCP). The NCP is a systematic approach to providing high quality nutrition care. This process provides a framework for a Registered Dietitian/Nutritionist (RDN) to provide individualized care, taking into account the patient/client's needs and values using the best available evidence. The NCP steps include a Nutrition Assessment, Diagnosis, Intervention, and Monitoring/Follow-up.
The Academy of Nutrition and Dietetics ('Academy') will create optional nutrition templates to Consolidated Clinical Document Architecture (C-CDA that define content that results when an RDN applies the NCP. The C-CDA based Implementation Guide (IG) to be balloted through Health Level Seven (HL7) will contain optional supplemental nutrition templates that can be used in existing C-CDA document types. Additionally, this project may create a nutrition specific document level template that further constrains the C-CDA Care Plan containing these nutrition templates.
This work covers the analysis, design, development, balloting, and publication of supplemental optional nutrition templates to the C-CDA IG Standard for Trial Use (STU) and may include guidance for a specified nutrition care plan document type. Incremental future STU releases could include Nutrition enhancements to other C-CDA document types such as Discharge Summary and Transfer Summary.
</t>
  </si>
  <si>
    <t>Child Health Work Group</t>
  </si>
  <si>
    <t>2017 Sept Ballot Cycle Info: STU
Ballot results: Met basic vote requirements. 23 Negatives to reconcile
Document Name: HL7 CDA&amp;#174; R2 Implementation Guide: Consolidated CDA Templates for Clinical Notes; Advance Directives Templates, Release 1 - US Realm</t>
  </si>
  <si>
    <t>2017 Nov: TSC approved STU extension request for HL7 Implementation Guide for CDA&amp;#174; Release 2: Questionnaire Form Definition Document, Release 1 at TSC Tracker 14110 for 12 months
Dec 2016: TSC approved the STU to Normative Notification for Form Definition Document at TSC Tracker 12371
Aug 2016: TSC approved DSTU extension request for HL7 Implementation Guide for CDA&amp;#174; Release 2: Structured Form Definition Document, Release 1 at TSC Tracker 10483 and HL7 Implementation Guide for CDA&amp;#174; Release 2: Questionnaire Response Document, Release 1 at TSC Tracker 10484 for 12 months through Aug 30, 2017
Jan 2014: TSC approved DSTU publication request of HL7 Implementation Guide for CDA&amp;#174; Release 2: Questionnaire Form Definition Document, Release 1 for 24 months at TSC Tracker 2832 thru Feb 01, 2016
Other Vendors: Remote Monitoring Services
Other Syncrho w/ SDO: Continua Health Alliance plans to profile this standard on the WAN interface to enable questionnaire exchange. Coordination done via liaison and Project participants who are members of both organizations.</t>
  </si>
  <si>
    <t>2017 Nov: TSC approved STU extension request for HL7 Implementation Guide for CDA Release 2: Questionnaire Response Document, Release 1 at TSC Tracker 14109 for 12 months through November 14, 2018.
Dec 2016: TSC approved The STU to Normative Notification for Questionnaire Response Document at TSC Tracker 12370
Jan 2014: TSC approved DSTU Publication request of HL7 Implementation Guide for CDA&amp;#174; Release 2: Questionnaire Response Document, Release 1 for 24 months at TSC Tracker 2833 thru Feb 01, 2016
Other Vendors: Remote Monitoring Services
Other Synchro with SDO: Continua Health Alliance will profile this standard on the WAN interface to enable questionnaire and questionnaire response exchange. Coordination done via liaison and Project participants who are members of both organizations.</t>
  </si>
  <si>
    <t>Attachments Work Group, Security Work Group</t>
  </si>
  <si>
    <t xml:space="preserve">2017 Nov: TSC approved STU Extension Request for HL7 Implementation Guide for CDA&amp;#174; Release 2: Consolidated CDA Templates for Clinical Notes (US Realm) Draft Standard for Trial Use Release 2.1 at TSC Tracker 14128 for 24 months through November 14, 2019.
Dec 2016: TSC approved an STU Extension Request for HL7 Implementation Guide for CDA&amp;#174; Release 2: Consolidated CDA Templates for Clinical Notes (US Realm) Draft Standard for Trial Use Release 2.1 at TSC Tracker 12437 for 12 months. The STU is referenced in the ONC 2015 Edition Certification Rule. (through 2017-12-14)
Sept 2015: An unballoted DSTU Update: HL7 Implementation Guide for CDA&amp;#174; Release 2: Consolidated CDA Templates for Clinical Notes (US Realm) Draft Standard for Trial Use Release 2.1 at TSC Tracker 8608 was approved for publishing.
Dec 2014: TSC approved DSTU Publication Request for 24 months (through 2016-12-10) for HL7 Implementation Guide for CDA Release 2: Consolidated CDA Templates for Clinical Notes at TSC Tracker 3788. 
June 2013: Kate Hamilton will be the publishing facilitator </t>
  </si>
  <si>
    <t>2017 August: TSC approved STU publication request for HL7 Implementation Guide for CDA&amp;#174; Release 2: NHSN Healthcare Associated Infection (HAI) Reports Release 3, STU 2 - US Realm for 24 months at TSC Tracker 13767 through September 20, 2019.
2016 October: TSC approved STU publication request for HL7 Implementation Guide for CDA&amp;#174; Release 2: NHSN Healthcare Associated Infection (HAI) Reports Release 3, DSTU 1.1 - US Realm at TSC Tracker 12219 for 24 months.
Feb 2016: TSC approved DSTU publication request for HL7 CDA&amp;#174; R2 Implementation Guide: Healthcare Associated Infection Reports, Release 3 - US Realm at TSC Tracker 9338 for 24 months. 
Project 1003 focused on R2 of this implementation guide through 2/10/2018.
External Vocabularies: SNOMED CD, LOINC, cdcNHSN, RxNorm, Standard Occupational Classification, NUCCProviderCodes, UMLS, CVS, ABC Codabar, ISBT-128, CPT-4</t>
  </si>
  <si>
    <t>Electronic Services and Tools Work Group, FHIR Management Group, Publishing Work Group</t>
  </si>
  <si>
    <t>Electronic Services and Tools Work Group, Implementable Technology Specifications Work Group, Modeling and Methodology Work Group, Structured Documents Work Group</t>
  </si>
  <si>
    <t>Patient Administration Work Group, Structured Documents Work Group</t>
  </si>
  <si>
    <t>Electronic Services and Tools Work Group, Modeling and Methodology Work Group, Terminology Authority</t>
  </si>
  <si>
    <t>Clinical Information Modeling Initiative Work Group, FHIR Infrastructure Work Group, Structured Documents Work Group</t>
  </si>
  <si>
    <t>Conformance Work Group, FHIR Management Group, Modeling and Methodology Work Group, Structured Documents Work Group</t>
  </si>
  <si>
    <t>Structured Documents Work Group, Templates Work Group</t>
  </si>
  <si>
    <t>Terminology Authority Work Group</t>
  </si>
  <si>
    <t>Informative - Preparing for Ballot</t>
  </si>
  <si>
    <t>Dec 2017: This project is active (Martin Hurrell)</t>
  </si>
  <si>
    <t>U.S.  This is a US Realm update to the previous universal releases</t>
  </si>
  <si>
    <t>FHIR resources to support IDMP 11615 Product Standard</t>
  </si>
  <si>
    <t>This project will commence the development of FHIR work and probably logical models and resources or possibly profiles, to support the content of the ISO 11615 IDMP Product standard, and other domain areas with similar requirements.</t>
  </si>
  <si>
    <t>Panagiotis Telonis (EMA), Boris Brodsky (FDA)</t>
  </si>
  <si>
    <t xml:space="preserve">Submit HL7 PSS - Target: 2017 September
Development of draft FHIR models for Products - Target: 2017 Q4 to 2018 Q1
Presentation of initial work - Target: 2018 Jan WGM
Incorporation of feedback and re-draft - Target: Q1-Q2 2018
Present updated models - Target: 2018 May WGM
Project End Date (all objectives have been met) - Target: 2019 Jan WGM
</t>
  </si>
  <si>
    <t>Drug industry regulators (EMA, FDA), and industry partners are engaged in exchanging product authorisation information, for the purpose of regulating and approving medicinal products. Proprietary messages and older HL7 standards are being used, and there is an appetite to do this work in the FHIR arena.</t>
  </si>
  <si>
    <t>Stakeholders wish to use the industry standard methods to exchange ISO 11615 data, including use of JSON formats, and see FHIR as a good way to achieve their goals.</t>
  </si>
  <si>
    <t>ISO IDMP 11615. “MedicinalProduct” resource, possible name.</t>
  </si>
  <si>
    <t>FHIR Profile; FHIR Resources; Logical Model</t>
  </si>
  <si>
    <t>SDOs: ISO/TC 215 WG6 and GS1 (SDO Joint Agreement)
Regulators: FDA and EMA (through bi-lateral agreement)</t>
  </si>
  <si>
    <t>FHIR Connectathon Administrator (ONC/Grant Project)</t>
  </si>
  <si>
    <t xml:space="preserve">1. Fulfill the roles and responsibilities of the FHIR Connectathon Administrator
2. Produce the following deliverables:
 a. FHIR Connectathon Communication Plan
 b. Pre-Connectathon Survey for Participants 
 c. Post-Connectathon Satisfaction Survey
 d. Orientation Package for all Track Leads
 e. Event Report within one week of the FHIR Connectathon event
</t>
  </si>
  <si>
    <t>Sandra Vance (AEGIS.net Inc)</t>
  </si>
  <si>
    <t xml:space="preserve">1. Fulfill the roles and responsibilities of the FHIR Connectathon Administrator
2. Produce the following deliverables:
  a. FHIR Connectathon Communication Plan
  b. Pre-Connectathon Survey for Participants 
  c. Post-Connectathon Satisfaction Survey
  d. Orientation Package for all Track Leads
  e. Event Report within one week of the FHIR Connectathon event
</t>
  </si>
  <si>
    <t>Contract Start Date: December 18, 2017
Contract End Date:February 15, 2018
Date Contractor Selected: December 13, 2017
Contractor Contact Information: 
Contractor Contact Information: AEGIS.net Inc.; Sandra Vance ( sandravancemha at gmail.com)</t>
  </si>
  <si>
    <t>Clinical Information Modeling Initiative Work Group, Electronic Health Records Work Group, Modeling and Methodology Work Group, Structured Documents Work Group</t>
  </si>
  <si>
    <t xml:space="preserve">Technical Perspective: The CIC sponsored HL7 Reference Domain Analysis Model (RDAM) project scope is to integrate EHR System Functional Model (EHR-S FM), CIMI Clinical/Common Logical Information Model CLIM (SOLOR, FHIM, CIMI, CQF); where, the EHRS FM will be refactored to remove legacy data-conformance criteria and the EHR-S FM will be integrated with the CIMI harmonized FHIM, CQI/CDS/CQF domain Logical Information Models (LIMs). The RDAM domain LIMs and Domain Functional Models will be Sparx Enterprise Architect resident, within the HL7 Cloud and use open-source model to model transformation tools to constrain the RDAM to specify HL7 WG DAMs, the CIMI Basic Meta Model (BMM) archetypes and patterns, Detailed Clinical Models (DCMs), FHIR Structure Definitions (FSDs). HSPC SOLOR tools will manage context-specific common data elements, value and code sets across profiles and extensions, e.g., FHIR, CDA, C-CDA, NIEM, etc. - The value proposition is that RDAM MDD tools can produce clear, complete, concise, correct, consistent and requirements-traceable CDA/C-CDA, FHIR, etc. implementation profiles, extensions, guides and reference-implementation artefacts to enable efficient-and-effective clinical decision support, knowledge-based-reasoning and population-based analytics. The requirements-traceable and consistent common Data Elements (CDEs), CIMI-BMM, DCMs, etc. increase patient-value (lower cost, increase quality and safety) as CDA/C-CDA, FHIR. etc. consistent implementation artefacts. 
- As an example, the methodology might start with pre-coordinated, forms-based Structured Data Capture (SDC) Clinical Input Form (CIF), which are consumed by objects, components, and services. SDC depends on clear, complete, concise, correct, consistent and traceable common data elements (CDEs) which are structured from use-case/scenario requirements-traceable consistent CIMI-CLIM with SOLOR-semantics. As we walk up the DIKW model-of-meaning ladder, CIMI prefers to follow the post-coordinated, Detailed Clinical Model (DCM) Analysis Normal Form (ANF) path to knowledge based systems, population based analytics and business intelligence capabilities. 
- Roles and Responsibilities: EHR WG will curate clinical functions. CIMI WG will curate Information model content. CIC WG will facilitate clinical ballot verification and validation of the RDAM content. 
</t>
  </si>
  <si>
    <t>Universal,  with US Realm exemplars.</t>
  </si>
  <si>
    <t>HL7 CDA&amp;#174; R2 Implementation Guide: Quality Reporting Document Architecture (QRDA III), Release 1, STU Release 2.1 - US Realm is STU through December 28, 2018.
2017 Dec: TSC approved STU publication request for HL7 CDA R2 Implementation Guide: Quality Reporting Document Architecture Category I (QRDA I) Release 1, STU Release 5 - US Realm at TSC Tracker 14226 through December 11, 2019
HL7 CDA&amp;#174; R2 Implementation Guide: Quality Reporting Document Architecture (QRDA III), Release 1, STU Release 2 - US Realm is STU through 2018-12-28.
2016 Dec: WG submitted STU Publication Request for HL7 CDA R2 Implementation Guide: Quality Reporting Document Architecture (QRDA I), Release 1, STU Release 4 - US Realm at TSC Tracker 12482 through 2019-01-25.
HL7 CDA&amp;#174; R2 Implementation Guide: Quality Reporting Document Architecture - Category III (QRDA III), DSTU Release 1.1 in DSTU through 3/17/2017
May 2016: Updated PSS submitted.
Mar 2016: TSC approved DSTU Publication Request of an unballoted update to HL7 CDA&amp;#174; R2 Implementation Guide: Quality Reporting Document Architecture - Category I (QRDA I), Release 1, STU Release 3.1 (US Realm) at TSC Tracker 9744
2015 Nov: This update will update QRDA Category 1 R3 to address DSTU Comments that are eratta and align better with QDM 4.2. Update will produce QRDA Category 1 R3.1
2015 June: TSC approved DSTU publication request for HL7 Standard for CDA&amp;#174; Release 2: Quality Reporting Document Architecture Category I (QRDA I), Release 1, DSTU Release 3 through 2017-06-10.
Nov 2014: DSTU TSC approved Publication Extension Request for HL7 Implementation Guide for CDA Release 2: Quality Reporting Document Architecture - Category III, DSTU Release 1 - US Realm at TSC Tracker 3690 requests extension for one year to November 29, 2015 with no change to content. Extending the DSTU date will allow current federal regulations to continue pointing to a valid DSTU vs. an expired one. 
July 2014: TSC approved request for a DSTU Extension of HL7 Implementation Guides for CDA Release 2: Quality Reporting Document Architecture - Category I, DSTU Release 2 - US Realm at TSC Tracker 3373 through July 14, 2015
HL7 Implementation Guide for CDA&amp;#174; Release 2: Quality Reporting Document Architecture, DSTU Release 2 - US Realm
accepting comments until Jul 14, 2015.
Dec 2012: TSC approved the publication of HL7 Implementation Guide for CDA&amp;#174; Release 2: Quality Reporting Document Architecture - Category III, DSTU Release 1 for 24 months thru Nov 29, 2014
May 2012: BMarquard submitted PSS for DSTU R3
Feb 2012: C. Kallem submitted a revised PSS. 
Other Stakeholders: quality improvement organizations; measure developers
Other SDO/Profilers: National Quality Forum (NQF) Quality Data Model (QDM) ; ONC S&amp;amp;I Framework Initiatives
May 2011: From Bob Dolin - RE: The DSTU item that was balloted in Sept 2008:
We balloted the QRDA DSTU. The balloted document / published IG contains QRDA Category I DSTU material, along with QRDA Category II / III draft material.
The intent now is to move QRDA Category III material from draft to DSTU. We wouldn't be doing anything with the QRDA Category I DSTU material or the QRDA Category II material, but would be updating the overall document (the QRDA Category III content).
QRDA Category I was balloted as DSTU, whereas QRDA Category II and III were balloted for comment only. CMS now wants to advance QRDA Category III to DSTU.
Feb 2011: SD WG has requested a 1 year extension of the following DSTU: HL7 Implementation Guide for CDA Release 2: Quality Reporting Document Architecture (QRDA), Release 1 via TSC Tracker # 1816. TSC approved request.
DSTU-Accepting Comments thru Apr. 17, 2012 HL7 Implementation Guide for CDA Release 2: Quality Reporting Document Architecture (QRDA), Release 1
April, 2009: The TSC unanimously approved the request to publish on its April 13, 2009 conference call for 24 months.
Roadmap Project #4?? (one of many)
2010July: Lynn updated URLS of document repositories
Cosponsor approval: SDWG 2014-09-11</t>
  </si>
  <si>
    <t>Withdraw</t>
  </si>
  <si>
    <t>Reaffirm HL7 Version 3 Standard: Transport Specification - MLLP, Release 2</t>
  </si>
  <si>
    <t xml:space="preserve">Reaffirm HL7 Version 3 Standard: Transport Specification - MLLP, Release 2 (ANSI/HL7 V3 TRMLLP R2-2006 (R2011) 
PMO added this 3-Year Plan item as a 'heads up'. Project 758 published the standard back in Nov 2011
Karen submitted a BSR-11 form to ANSI seeking an extension thru the end of 2018.
Work Group needs to let HQ know what action will be taken:
- Is it still being used in its current form and will be re-re-affirmed? 
- Or are there changes needed and an R2 project will be underway? 
- Or has it passed its maturity and can be withdrawn?
 </t>
  </si>
  <si>
    <t>ITS Work Group Co-Chairs</t>
  </si>
  <si>
    <t>Reaffirm HL7 Version 3 Standard: Transport Specification - MLLP, Release 2  (ANSI/HL7 V3 TRMLLP R2-2006 (R2011)
PMO added this 3-Year Plan item as a 'heads up'. Project 758 published the standard back in Nov 2011
Karen submitted a BSR-11 form to ANSI seeking an extension thru the end of 2018.
Work Group needs to let HQ know what action will be taken:
 - Is it still being used in its current form and will be re-re-affirmed?
 - Or are there changes needed and an R2 project will be underway?
 - Or has it passed its maturity and can be withdrawn?</t>
  </si>
  <si>
    <t>2017 Dec: TSC approved withdrawal request for HL7 Version 3 Standard: Virtual Medical Record for Clinical Decision Support (vMR-CDS) XML Specification, Release 1
April 2014: TSC approved DSTU publication request of HL7 Version 3 Standard: Virtual Medical Record for Clinical Decision Support (vMR-CDS) XML Specification, Release 1 for 24 months thru 2016-10-09
March 2014: ITS WG submitted the following request for TSC approval: HL7 Version 3 Standard: Virtual Medical Record for Clinical Decision Support (vMR-CDS) XML Specification, Release 1 (initially balloted/published as informative) for DSTU publication for 24 months
March 2014: Completed updating the vMR DSTU specifications based on the ballot reconciliation comments from the January 2014 ballot cycle.
Jan 2014: TSC approved an Informative Publication Request for HL7 Clinical Decision Support Specification: Virtual Medical Record (vMR-CDS) XML Implementation Guide, Release 1 (balloted as HL7 Virtual Medical Record for Clinical Decision Support (vMR-CDS) XML Implementation Guide, Release 1) at TSC Tracker 2825.
Oct 2013: this specification was previously referred to as the vMR-CDS XML Implementation Guide under CDS WG
CDS WG approved PSS on 2013-09-26
Aug 2013 KKawamoto:
- original submitted PSS: XML IG R2
- resubmitted PSS: XML ITS R2
- final decision: XML IG R1
July 2013: PKnapp: ITS WG requested to be listed as an interested party of co-sponsor. CDS and ITS are targeting to determine which role ITS will have at the Sept 2013 WGM.
Revising HL7 Virtual Medical Record XML Implementation Guide, Release 1. Successfully balloted as DSTU in May 2013.</t>
  </si>
  <si>
    <t>Reaffirm HL7 Version 3 Standard: Master File/Registry Infrastructure R1</t>
  </si>
  <si>
    <t>Submit for Normative Ballot - Target: 2018 May Ballot
Complete Normative Reconciliation - Target: 2018 May WGM
Submit Publication Request - Target: 2018 June
Receive ANSI Approval - Target: 2018 June
Project End Date (all objectives have been met) - Target: 2018 June</t>
  </si>
  <si>
    <t>The Master File / Registry domain comprises the classes and attributes needed to support Master Files and Registries. It does so by providing a Trigger Event Control Act that can be associated through a subject participation either with an entity (a Role) or with an act.
 This domain focuses on the Master File / Registry specific extensions to the generic Trigger Event Control Act. Refer to the Message Control Act Infrastructure Introduction for general details on Trigger Event Control Acts.</t>
  </si>
  <si>
    <t>MFMI</t>
  </si>
  <si>
    <t>Emergency Care Work Group, Public Health Work Group</t>
  </si>
  <si>
    <t xml:space="preserve">To jointly publish the OASIS Emergency Data Exchange Language (EDXL) Hospital AVailability Exchange(HAVE) Version 2.0 (EDXL-HAVE) standard, specifically including materials on how EDXL-HAVE can interoperate with HL7 standards
- Align and reconcile HAVE with relevant HL7 standards 
 - v2.x messages/fields which can be used to support the information requirements of HAVE 2.0 messages(mandatory)
- Identify gaps and recommendations to address gaps (not all gaps will be resolved in the published standard) 
- Develop cross mapping between the relevant HAVE and identified HL7 messages/resources
- Address workflow considerations between HAVE and HL7 based systems.
- Review for any security concerns in transforming content between OASIS and HL7 standards
Editorial responsibility and HAVE-related content expertise will be held by OASIS EMTC and HAVE SC. Questions and issues outside the realm of HL7 will be referred to OASIS EMTC and/or HAVE SC.
The 'location' of the final, approved, document will need to be determined such that it will be readily available to both HL7 and OASIS members.
Joint ballot note: The HAVE content, excluding the HL7 material, will be vetted through the OASIS ballot process. The HL7 material will be vetted by the HL7 ballot process. HL7 Ballotters may comment on the HAVE content, however such comments will be considered advisory by the OASIS HAVE subcommittee.
Note: PSS discussed with FMG on 11/8/2017. The FHIR work, aside from a brief mention, will be deferred. Incorporation of FHIR into HAVE will be done in future work, which will be covered by a new PSS.
</t>
  </si>
  <si>
    <t>Reviewed Sept 2017 - Will ballot as part of FHIR Ballot. Actively being worked on.
Ballot Plan: This work will be part of the FHIR ballot.
This project will not ballot directly. Instead, content will be combined with resources from other committees and jointly balloted as part of the next FHIR DSTU ballot (managed as a distinct TSC project).
Other Vendors: Pharmacy Practice Management System Vendors</t>
  </si>
  <si>
    <t>International Patient Summary (IPS) Implementation Guides</t>
  </si>
  <si>
    <t>The goal of this project is to identify the required clinical data with associated vocabulary bindings and value sets for patient summary, in the context of specific use cases, and to build international implementation guides and associated templates based on HL7 CDA R2 (or a future CDA release) and FHIR resource profiles, with value sets to support data elements within those templates and profiles. The initial use cases will be the patient summary, providing support for emergency care and unplanned care. The project intends to provide the same conceptual content in both the CDA R2 and FHIR specifications, but will not attempt to provide or require capability for automatic transformation of instances from one standard to the other.</t>
  </si>
  <si>
    <t>Robert Hausam, Giorgio Cangioli</t>
  </si>
  <si>
    <t xml:space="preserve">IPS CDA R2 template aligned with CEN IPS requirements and requirement inputs from other SDOs - Target: 2016 Nov
Submit CDA R2 IG for HL7 STU Ballot - Target: 2017 Sep
CDA R2 STU Reconciliation - Target: 2017 Sep - 2017 Dec
Submit CDA R2 IG for re-ballot as STU - Target: 2018 Jan
CDA R2 STU Reconciliation - Target: 2018 Jan - 2018 Apr
Request CDA R2 HL7 STU Publication - Target: 2018 May
CDA R2 STU Period – 24 months - Target: 018 May - 2020 May
FHIR IPS IG STU ballot - Target: 2018 May
FHIR STU reconciliation - Target: 2018 May - 2018 Aug
FHIR STU IG publication - Target: 2018 Sep
FHIR STU period - 24 months - Target: 2018 Sep - 2020 Sep
Submit CDA R2 and FHIR IGs for HL7 - Target: Normative Ballot2019 Sep
CDA R2 and FHIR normative reconciliation (re-ballot if needed) - Target: 2019 Sep - 2020 Sep
Submit CDA R2 and FHIR publication requests - Target: 2020 Sep
Project End Date (all objectives have been met) - Target: 2020 Sep
Revised Target Dates:
HL7 IPS template aligned with CEN IPS requirements and requirement inputs from other SDOs - Target: 2016 Nov
Pre-ballot: Submit IG for HL7 STU Ballot - Target: 2016 Dec
HL7 STU Reconciliation - Target: 2017 Jan - 2017 Mar
Request HL7 STU Publication - Target: 2017 May
DSTU Period - 6 months - Target: 2017 Mar - 2017 Sep
Submit for HL7 Normative Ballot - Target: 2017 Aug
Normative Reconciliation - Target: 2017 Oct - 2017 Dec
Submit Publication Request - Target: 2018 April
Project End Date (all objectives have been met) - Target: 2018 May
Original Target Dates:
Submit IG for HL7 DSTU Ballot - Target: 2014 Dec
HL7 DSTU Reconciliation - Target: 2015 Jan - 2015 April
Request HL7 DSTU Publication - Target: 2015 April
DSTU Period - 6 months - Target: 2015 April - 2015 Oct
Submit for ISO Draft International Standard Ballot - Target: 2015 May
Submit for HL7 Normative Ballot - Target: 2015 Aug
Normative Reconciliation (joint with ISO) - Target: 2015 Oct - 2016 Feb
Submit Joint Publication Request - Target: 2016 March
Project End Date (all objectives have been met) - Target: 2016 May
</t>
  </si>
  <si>
    <t>Joint ballot with ISO 
External Vocabularies: SNOMED CT, LOINC, UCUM (others TBD)</t>
  </si>
  <si>
    <t>Simple XML Body for CDA (XDoc)</t>
  </si>
  <si>
    <t>1) Anthem (Mary Lynn Bushman)
2) Mayo Clinic</t>
  </si>
  <si>
    <t xml:space="preserve">Supplemental Templates for Minimally Structured CDA Documents, XDoc </t>
  </si>
  <si>
    <t>How much content for this project is already developed?80%
Was the content externally developed (Y/N)? No</t>
  </si>
  <si>
    <t>2018 Jan WGM Totals</t>
  </si>
  <si>
    <t>Original Target Dates:
Survey stakeholders and develop test competencies. - Target: 2016-01
Select and train item writers. - Target: 2016-01
Draft and review about 140 test questions (item writers to be trained, questions will be used for practice as well as actual test, references will need to be assembled as well) - Target: 2016-04
Questions reviewed by expert panel
Develop study guide based on competencies and a practice test using questions developed. All questions entered into webassessor (tool).
Prepare educational material - Target: 2016-04
Beta-test - Target: 2016-05 - 2016-09
Revision of materials based on pilot testing - Target: 2016-05 - 2016-09
Develop 'cut' score - Target: 2016-09
Project End Date (all objectives have been met) - Target: 2016-10</t>
  </si>
  <si>
    <t>2017 Jan: Updated target dates per Arden Syntax CoChairs</t>
  </si>
  <si>
    <t>Guidance on Implementation of Standard Electronic Attachments for Health Care Transactions (ACP - Attachment Collaboration Project)</t>
  </si>
  <si>
    <t xml:space="preserve">This Joint ASC X12, WEDI and HL7 Informative white paper is focused on the business and operational processes of exchanging additional information (Attachments) using the HL7 standards for clinical information and the X12 transaction sets for requesting and receiving the additional information. The detailed technical requirements are not covered in this implementation guide as the standards development organizations have provided the technical guidance in the standards implementation documents. 
This implementation guide will provide the following:
- An overview of Attachments
- Resources needed to have a successful implementation of Attachments
- A review of some of the current processes for requesting and responding to the need for additional information to help understand the challenges
- Examples of implementation approaches in the industry
- A review of Electronic Attachment Business flows for Claims, Prior Authorizations and Notification
- Business use cases and examples
- A guidance on how to embed additional information within the applicable ASC X12N transaction. </t>
  </si>
  <si>
    <t>Durwin Day, Christol Green, Craig Gabron</t>
  </si>
  <si>
    <t xml:space="preserve">Submit Project Scope - Target: 2018 January
Obtain USReakm Approval - Target: 2018 January
Obtain DESD approval - Target: 2018 February
Obtain ARB Approval - Target: 2018 February
Submit for Informative Ballot  - Target: 2018 May
Complete Comment Reconciliation - Target: 2018 May - September
 Submit Artifact Publication Request - Target: 2018 October 
Project End Date (all objectives have been met) - Target: 2018 October
</t>
  </si>
  <si>
    <t>Implementation Guide, Externally developed IG is to be Endorsed</t>
  </si>
  <si>
    <t>Due to the upcoming Attachment Regulation, the industry needs detailed guidance and information on implementing Attachments. There are three SDO’s involved and this Informative implementation guide highlights the role each organization plays. This project will help ensure successful implementation and compliance.</t>
  </si>
  <si>
    <t>The date for the project will be determined upon the release of the final rule on Attachments. It is the goal of the project to have the project completed prior to the announcement in the Federal Register.</t>
  </si>
  <si>
    <t xml:space="preserve">ACP - Attachment Collaboration Project </t>
  </si>
  <si>
    <t>Issuance of Government regulation on Attachments.
This project replaces 1071 - Development of How to Guide for Implementing Attachments</t>
  </si>
  <si>
    <t xml:space="preserve">WEDI MOU on file
ASC X12 MOU on file
How much content for this project is already developed?100%
Was the content externally developed (Y/N)? Jointly WEDI/ASC X12
</t>
  </si>
  <si>
    <t>2018 Feb: Received a signed joint copyright agreement.
The Attachment regulation white paper being created is on the CMS schedule for a May 2018 NPRM and we probably will need an out of cycle ballot on the joint guide.
This project replaces 1071 - Development of How to Guide for Implementing Attachments.
Other Vendors of software/processes who handle payment processing.</t>
  </si>
  <si>
    <t>HL7 CDA R2 Orthodontic Attachment Implementation Guide, Release 1 - US Realm</t>
  </si>
  <si>
    <t>Create an Orthodontic Attachment Implementation Guide based on C-CDA R2.1 and prior content in the Periodontal Attachment IG STU. This guide is to convey information about substantiating claims for orthodontic related services. The items defined for electronic supporting documentation were developed by the Standards Committee on Dental Informatics of the American Dental Association standard 1079. This guide will include template definitions for both a Structured Orthodontic Attachment (with coded content) and an Unstructured Orthodontic Attachment (with a structured header, but unstructured content).</t>
  </si>
  <si>
    <t>Russell Ott</t>
  </si>
  <si>
    <t>Submit for STU Ballot (First Ballot Cycle) - Target: 2018 May Ballot
Complete STU Reconciliation - Target: 2018 Sep WGM
Request STU Publication - Target: 2018 November
Submit for Normative Ballot - Target: 2020 May Ballot
Complete Normative Reconciliation - Target: 2020 Sep WGM
Submit Publication Request - Target: 2020 November
Project end date (all requirements met) - Target: 2021 Jan WGM</t>
  </si>
  <si>
    <t>2021 Jan WGM/Ballot</t>
  </si>
  <si>
    <t>The American Dental Association and dental providers have a business need for a computable electronic orthodontic attachment to supplement the existing STU for the periodontal attachment. This attachment will allow payers to improve automation of processing of attachments provided to substantiate claims.</t>
  </si>
  <si>
    <t>1)US Department of Defense 
2)State Medicaid Programs - Arkansas, Illinois, Massachusetts, Washington</t>
  </si>
  <si>
    <t>Orthodontic Attachment</t>
  </si>
  <si>
    <t>Careful coordination with the ADA – we will likely need a letter from them allowing us to publish value sets comprised of SNODENT codes within the guide.</t>
  </si>
  <si>
    <t xml:space="preserve">
This standard will add to and may replace content in the HL7 CDA&amp;#174; R2 Periodontal Attachment Implementation Guide: Exchange of C-CDA Based Documents, Release 1 - US Realm; published on July 20, 2017.
Careful coordination with the ADA – we will likely need a letter from them allowing us to publish value sets comprised of SNODENT codes within the guide.</t>
  </si>
  <si>
    <t>There is a dependency on outside direction by the BRIDG Steering Committee as well as timely allocation of resources by the Steering Committee to ensure our project timelines can be met.</t>
  </si>
  <si>
    <t xml:space="preserve">FHIR Ballot Coordinator (1 Position):
The FHIR Ballot Coordinator is a part-time, non-volunteer position in HL7 with internal responsibilities for administering and managing the Ballot Preparation Assistant program. This role is appointed by the CTO based on strategic priorities, availability of funding, and recommendations of product management.
Responsibilities
1. Work with the appropriate product manager and HL7 CTO; monitor the ballot assistant program.
2. Work with committees to clarify which have the right combination of workload and strategic importance to justify a ballot position, and propose an appointment to the CTO
3. Monitor the process to ensure that work is transparent and consultative so that it builds committee consensus
4. Consult with the co-chairs of committees to ensure that committee process is being followed and consult with the Work Group Ballot Facilitator to ensure that committee process limitations are not holding the process up
5. Provide educational materials to co-Chairs and project facilitators on best practices for streamlining the ballot reconciliation process
6. Collect and review monthly reports; provide reports of outcomes and performance to the appropriate product manager, the HL7 CTO, and the TSC as required/requested
7. Provide status updates at one FHIR Management Work Group Meeting during each ballot reconciliation period.
Ballot Facilitator (up to 5 positions available)
The HL7 Ballot Facilitator is a part-time, non-volunteer position in HL7 with internal responsibilities for facilitating the reconciliation of high priority product ballots, including clarification of content before Work Group discussions, proposing block votes, documenting discussions, decisions and actions related to ballot reconciliation and management of change proposals. These appointments are made by the CTO based on strategic priorities, availability of funding, and recommendations of product management.
Responsibilities:
1. Working with the designated work group &amp;ndash; both leadership and membership &amp;ndash; to support the work group issue resolution process
2. Work with task and ballot item submitters to perform triage and prepare dispositions and block votes
3. Work with submitters/stakeholders to clarify and resolve issues, and describe or pre-apply changes for in-work group clarity.
4. Support work group discussion and resolution as required, looking for opportunities to minimize the work group time
5. Apply changes to specifications and task/ballot tracking as appropriate
6. Prepare reports or presentations for coordinator at least monthly, or additionally as required.
7. Support other activities as defined by the CTO or responsible Product Director or Coordinator.
</t>
  </si>
  <si>
    <t>David Hamill, HL7 PMO; Wayne Kubick, HL7 CTO</t>
  </si>
  <si>
    <t xml:space="preserve"> - Project plan
 - Provide educational materials to co-Chairs and project facilitators on best practices for streamlining the ballot reconciliation process
 - Collect and review monthly reports supplied by ballot facilitators; 
 - Provide reports of outcomes and performance to the appropriate product manager, the HL7 CTO, and the TSC as required/requested
 - Provide status updates at one FHIR Management Work Group Meeting during each ballot reconciliation period.
</t>
  </si>
  <si>
    <t>To meet the following goal under this grant: facilitate publication of the next release of FHIR, such as by providing technical support to the work groups 'to complete the standard development process in a timely manner.'</t>
  </si>
  <si>
    <t>FHIR Ballot Coordinator: Melva Peters (Gevity Consulting)
FHIR Ballot Facilitators: Rob Hausam (Hausam Consulting); Eric Haas (Health eData, Inc.)</t>
  </si>
  <si>
    <t>ONC</t>
  </si>
  <si>
    <t>FHIR Bulk Data Access &amp; Push (ONC Grant Project)</t>
  </si>
  <si>
    <t xml:space="preserve">There are two primary goals for this project:
 a. Add new capabilities to the FHIR specification to increase support for API-based access and push of data for large number of patients in support of provider-based exchange, analytics and other value-based services 
 b. Upgrade existing FHIR reference server implementations to more effectively support &amp;ldquo;Bulk Access and Push&amp;rdquo; applications
</t>
  </si>
  <si>
    <t>Boston Children's Hospital</t>
  </si>
  <si>
    <t xml:space="preserve"> - Host a meeting to explore use cases, stakeholders, incentives for EHR vendors, and regulatory/legal/consent issues by 31-Jan 2018
 - Develop a white paper that defines a recommended approach for secure, compliant access to consented EHR data and describes use cases, requirements, and business needs for Bulk Data Access through FHIR by 31-Mar-2018
 - Create an open source, developer focused, reference server implementation for creating and testing the Bulk Data Access clients by 30-April-2018
 - Host a free online and downloadable version of this implementation along with associated documentation by project completion
 - Oversee the Bulk Data access track at three US-based 2018 FHIR Connectathons and record results
 - Develop a draft implementation Guide for Bulk Data Access by 12-Sept-2018
 - Prepare a final report of accomplishments and next steps by 31-Dec-2018</t>
  </si>
  <si>
    <t>Bulk Data and Push</t>
  </si>
  <si>
    <t>Contract Start Date: January 22, 2018
Contract End Date: December 31, 2018
Date Contractor Selected: September 19, 2017
Contractor Contact Information: Boston Children's Hospital.; jamie.chan at childrens.harvard.edu</t>
  </si>
  <si>
    <t>Contextualized potential drug-drug interaction clinical decision support</t>
  </si>
  <si>
    <t>This project seeks to develop an implementation guide for potential drug-drug interaction (PDDI) clinical decision support (CDS). The implementation guide will specify both a knowledge representation format for PDDI logic and CDS services for PDDI with electronic health record (EHR) systems. Specifically, the implementation guide will include specifications for:
 1) How to represent PDDI logic in CQL and evidence in computational format using the FHIR Clinical Reasoning module.
 2) How to use CDS Hooks as a mechanism for EHRs to request PDDI CDS from CDS services. 
The project may raise the need to create new FHIR resource(s) (e.g., a resource to represent drug interactions) and/or FHIR profile(s) (e,g, for PDDI context representation). The current scope is the universal realm. We will consider potential realm-specific work in the future.</t>
  </si>
  <si>
    <t>Bryn Rhodes, Howard Strasberg, Guilherme Del Fiol, Richard Boyce</t>
  </si>
  <si>
    <t>Submit for Ballot for Comments - Target: 2018 Sep Ballot
Complete Ballot for Comments Reconciliation - Target: 2018 Sep WGM
Submit for 1st STU Ballot - Target: 2019 May Ballot
Complete 1st STU Ballot Reconciliation - Target: 2019 May WG
Submit for 2nd STU Ballot - Target: 2019 Sep Ballot
Request STU Publication - Target: 2019 Oct
STU Period - 24 months - Target: 2019 Oct - 2021 Sep
Submit for Normative Ballot - Target: 2021 Sep Ballot
Complete Normative Reconciliation - Target: 2021 Sep WGM
Submit Publication Request - Target: 2021 Oct
Receive ANSI Approval - Target: 2021 Nov 
Project End Date (all objectives have been met) - Target: 2022 Jan</t>
  </si>
  <si>
    <t xml:space="preserve">New information regarding potential drug-drug interactions (PDDIs) is published every day in primary sources such as drug product labeling and the scientific literature. A PubMed search for publications indexed with the Medical Subject Headings keyword “Drug interactions” shows an average of 3,970 publications per year from 2000 through 2016. This suggests that the body of evidence about PDDIs is overwhelming and dynamic. Food and drug regulatory agencies in the United States, European Union, and Japan have issued guidance to industry recommending the use of drug product labeling to communicate potential involvements in drug interactions (Rekić et al. 2017). As it is impossible for clinicians to keep up with the PDDI evidence base, drug experts generate summaries of PDDI evidence from primary sources. These summaries bring PDDI knowledge to clinicians in the form of published drug information compendia, clinical decision support rules, and interaction checking applications. However, there are currently no broadly accepted standards to guide these experts in the knowledge representation and services implementation of PDDI information that would be most effective for clinical decision support. Without international coordination for the extensions and profiles used to express PDDI CDS, needless variation is certain to occur in implementations. This project will provide the opportunity for the international community to collaborate and come to consensus on patterns used in implementations. </t>
  </si>
  <si>
    <t>1) University of Pittsburgh Medical Center (interest)
2) Wolters Kluwer Health (interest)</t>
  </si>
  <si>
    <t xml:space="preserve">Drug-drug interaction, PDDI CDS </t>
  </si>
  <si>
    <t xml:space="preserve">HL7 FHIR Implementation Guide: CDS Hooks, Release 1 - 1234
Clinical Quality Expression Language - 1108
FHIR
Medication knowledge (investigative project from Pharmacy) - 1365
</t>
  </si>
  <si>
    <t>Pharmaceutical; EHR, PHR; Clinical Decision Support Systems</t>
  </si>
  <si>
    <t>Other Stakeholders: Commercial vendors of drug information compendia</t>
  </si>
  <si>
    <t>Develop syntax and supporting tooling - Target: 2014 Jun
Submit for Comment Only Ballot - Target: 2014 Sep Ballot
Complete Comment Only Reconciliation - Target: 2014 Sep WGM
Submit for DSTU Ballot - Target: 2015 Jan Ballot
Complete DSTU Ballot Reconciliation - Target: 2015 Jan WGM
Pilot artifacts using the syntax and tooling - Target: 2014 Jun
DSTU Updates - Target: 2015 Jan - 2017 Jan
DSTU Period - 24 months - Target: 2015 Jan - 2017 Jan
STU Update and Extension to incorporate feedback from quality artifact authors - Target: 2017 Jan - 2018 Jan
STU 3 Ballot to incorporate additional feedback - Target: 2018 May Ballot
Complete STU 3 Ballot Reconciliation - Target: 2018 May WGM
Publish STU 3 - Target: 2018 Jun
Continue supporting implementation and testing - Target: 2018 Jun - 2018 Dec
Submit for Normative Ballot - Target: 2019 Jan Ballot
Complete Normative Reconciliation - Target: 2019 Jan WGM
Submit Publication Request - Target: 2019 Feb
Receive ANSI Approval - Target: 2019 Mar 
Project End Date - Target: 2019 Mar</t>
  </si>
  <si>
    <t>2018 February: BRhodes sent updated dates via a revised PSS.
2017 June: The TSC approved STU Publication Request for HL7 Cross-Paradigm Specification: Clinical Quality Language, Release 1 at TSC Tracker 13523 through 2018-07-10
July 2016: TSC approved The Unballoted DSTU Update Publication Request for HL7 Cross-Paradigm Specification: Clinical Quality Language, Release 1.1 at TSC Tracker 10115 through May 20, 2017.
HL7 Standard: Clinical Quality Langauge Specification, Release 1 in DSTU through May 20, 2017
April 2014: Work Group submitted DSTU publication request
New Product Definition Notes: This project will extract the expression language definition components of the CDS Knowledge Artifact Specification into a new specification that can be referenced independently, and which will serve as a mechanism for serialization of expression logic.
The resulting specification will then be expanded to define CQL syntax, a high-level clinically-focused expression language that can be used to directly author logic for measures and decision support rules. This expression language will be a one-to-one mapping with the XML representation, and so will support translation directly to and from the XML.</t>
  </si>
  <si>
    <t>2018 Jan Ballot Cycle Info: INFORMATIVE            
Ballot results: Met basic vote requirements. 10 Negatives to reconcile
Document Name: HL7 Implementation Guide for CDA; Release 2: Genetic Testing Reports, Release 1
2013 Jan Ballot Cycle Info: DSTU
Ballot results: Postponed
Document Name: HL7 Implementation Guide for CDA&amp;#174; Release 2: Genetic Testing Reports, Release 1
Ballot Code: CDAR2_IG_GENTESTRPT_R1_D3_2012JAN
2012 Sept Ballot Cycle Info: DSTU
Ballot results: Met basic vote requirements. 5 Negatives to reconcile
Document Name: HL7 Implementation Guide for CDA&amp;#174; Release 2: Genetic Testing Reports, Release 1
Ballot Code: CDAR2_IG_GENTESTRPT_R1_D2_2012SEP
NIB Submitted By: Amnon Shabo PhD
2012 Jan Ballot Cycle Info: COMMENT ONLY
Ballot results: POSTPONED
Document Name: HL7 Implementation Guide for CDA&amp;#174; Release 2: Genetic Testing Reports, Release 1
Ballot Code: CDAR2_IG_GENTESTRPT_R1_O4_2012JAN
NIB Submitted By: Amnon Shabo PhD
2011 Sept Ballot Cycle Info: DSTU
Ballot results: Met basic vote requirements. 3 Negatives to reconcile
Document Name: HL7 Implementation Guide for CDA&amp;#174; Release 2: Genetic Testing Reports, Release 1
Ballot Code: CDAR2_IG_GENTESTRPT_R1_D1_2011SEP
NIB Submitted By: Amnon Shabo
2011 May Ballot Cycle Info: COMMENT ONLY
Ballot results: Met basic vote requirements. 3 Negatives to reconcile
Document Name: HL7 Implementation Guide for CDA Release 2: Genetic Testing Reports, Release 1 
Ballot ID: CDAR2_IG_GENTESTRPT_R1_D1_2011MAY 
NIB Submitted By: Amnon Shabo 
2010 Sept Ballot Cycle Info: DSTU
Ballot results: Met basic vote requirements. 6 Negative votes to reconcile
Document Name: HL7 Implementation Guide for CDA Release 2: Genetic Testing Reports, Release 1
Last Ballot Code: V3_DAM_EMS_R1_TBD
NIB Submitted By: Amnon Shabo PhD
2010 Jan Ballot Cycle Info: DSTU
Ballot results: Met basic vote requirements for approval. &amp;#160;12 Negative votes to reconcile
Document Name: HL7 Implementation Guide for CDA Release 2: Genetic Testing Reports, Release 1
Ballot Code: CDAR2_IG_GENTESTRPT_R1_D1_2010JAN
NIB Submitted By: Amnon Shabo</t>
  </si>
  <si>
    <t>2018 Jan Ballot Cycle Info: INFORMATIVE            
Ballot results: Met basic vote requirements. 21 Negatives to reconcile
Document Name: HL7 Cross-Paradigm Specification: CIMI Logical Models, Release 1
Ballot info from Patient Care Project 1253 - CIMI clinical model proof of concept
2017 May Ballot Cycle Info: INFORMATIVE
Ballot results: Met basic vote requirements. 14 Negatives to reconcile
Document Name: HL7 Cross-Paradigm Specification: CIMI Logical Models, Release 1
2017 Jan Ballot Cycle Info: COMMENT ONLY         
Ballot results: Met basic vote requirements. 19 Negatives to reconcile
Document Name: HL7 Cross-Paradigm Specification: CIMI Logical Models, Release 1
Submitter: Lynn Laakso MPA</t>
  </si>
  <si>
    <t>Breast Cancer Modeling and FHIR Profile development</t>
  </si>
  <si>
    <t>Work with a diverse community of clinical subject matter experts (Physicians, Nurses and Researchers) to collaboratively define logical models relevant to diagnosis, Treatment and Research for Breast Cancer. 
Models will be compatible with emerging HL7 interoperability standards. CIMI, FHIR and CQL compatibility are to be the initial priority for implementation.
FHIR Profiles, FHIR Extensions and Implementation Guides will be the final deliverable work-products.</t>
  </si>
  <si>
    <t xml:space="preserve">Submit PSS to TSC - Target: 2018 Jan 
First ‘For Comment’ Ballot - Target: 2018 May Ballot
First ‘For Comment’ Ballot &amp;amp; First Connectathon track - Target: 2018 Sept WGM
First ‘Standard for Trial Use’(STU) Ballot - Target: 2019 May Ballot
Project End Date - Target: Sept 2019 WGM
</t>
  </si>
  <si>
    <t>1) Richard Esmond
2) Mark Kramer
3) (Others)</t>
  </si>
  <si>
    <t>Submission for review by US Regulatory groups by end of 2018</t>
  </si>
  <si>
    <t>FHIR Extensions; FHIR Implementation Guide; FHIR Profile; Guidance (e.g. Companion Guide, Cookbook, etc); Logical Model; Creating/Using a tool not listed in the HL7 Tool Inventory</t>
  </si>
  <si>
    <t>EHR, PHR; Clinical Decision Support Systems; Lab</t>
  </si>
  <si>
    <t>External Vocabularies: Submission for review by US Regulatory groups by end of 2018</t>
  </si>
  <si>
    <t>Common Clinical Registry Framework: Common Data Elements (CDEs) for Registries Interoperability</t>
  </si>
  <si>
    <t>Clinical Information Modeling Initiative Work Group, Clinical Quality Information Work Group, Electronic Health Records Work Group, Patient Care Work Group, Public Health Work Group</t>
  </si>
  <si>
    <t>Seth Blumenthal</t>
  </si>
  <si>
    <t>1.Inventory registry common data element information needs and existing CDE sets from sources including but not limited to ONC, the Medical Device Epidemiology Network, an FDA public-private partnership (MDEpiNet) and FHIR - Target: 2018 Jan 
2.Develop a proposed CDE set and gain multistakeholder input to refine and prioritize the set. Use venues such as PCPI, a nonprofit organization focused on delivery system performance improvement, and Clinical Information Interoperability Initiative (CIIC) conferences and meetings for this, in particular the 2018 PCPI Spring Conference, to be held March 19-21 at the Ritz-Carlton, Pentagon City, Arlington, VA.. - Target: 2018 March
3.Continuing clinical review of prioritized CDEs list through other avenues such as the CIIC Spring Meeting, webinars, etc. - Target: 2018 March-May
4.Synthesize the CDEs set from the various sources and input from the above vetting activities - Target: 2018 May
5.Select or develop a model, and incorporate it as a class model within the CCRF DAM. Draft CDEs with definitions (model) in a format that can be reviewed by domain experts. Update the current DAM to include a diagram that reflects the CDEs. - Target: 2018 August
6.Involve CIMI, MDEpiNet, PCPI and others for feedback on draft CDEs - Target: 2018 September
7.Engage CIMI WG to convert CDEs into CIMI Models - Target: 2019 January
8.Ballot Informative CDEs through a revised CCRF DAM - Target: 2019 May
9.Project End Date (all objectives have been met) - Target: 2019 September</t>
  </si>
  <si>
    <t xml:space="preserve">Registry Common Data Elements (CDEs) </t>
  </si>
  <si>
    <t>Domain Analysis Model (DAM); Logical Model</t>
  </si>
  <si>
    <t>We expect active collaboration with:
MDEpiNET, specifically its Project RAPID Informatics and GUDID WG
PCPI through its NQRN program, a network of registry stewards and others interested in registries, NQRN’s Interoperability WG and its Registries on FHIR project
CIIC
CDC
CMS (desired)
ONC (anticipate interest from them on our CDEs, and we plan to provide feedback to them on their published CCDS)
ISO
It is anticipated that a new project will be started after this project, to develop a FHIR implementation guide that contains these CDEs and references the updated CCRF DAM.</t>
  </si>
  <si>
    <t>Immunization Registries, Quality Reporting Agencies, Regulatory Agency, Standards Development Organizations (SDOs), Other (specify in Misc. Notes below)</t>
  </si>
  <si>
    <t xml:space="preserve">Will this project include/reference external vocabularies? Yes: SNOMED CT, LOINC, RXNorm
Revising CCRF DAM
Other Stakeholders: Patient Registries
Other Providers: Ambulatory Practices, IDNs
</t>
  </si>
  <si>
    <t>SNOMED CT, LOINC, RxNorm for US Realm Exemplars</t>
  </si>
  <si>
    <t>2018 Jan WGM - CoChair provided status update
Dec 9, 2014: USRTF approval.
Once the DAM has been balloted it will be transitioned to CDISC to be implemented and harmonized into their standards.</t>
  </si>
  <si>
    <t>2018 Jan WGM - CoChair provided status update</t>
  </si>
  <si>
    <t xml:space="preserve">2018 March: Work Group submitted Normative Notification.
2018 Jan WGM - CoChair provided status update
2017 Feb: WG submitted Withdrawal Request for HL7 CDA&amp;#174; R2 Implementation Guide: Trauma Registry Data Submission, Release 2 - US Realm 
Supplants HL7 CDA&amp;#174; R2 Implementation Guide: Trauma Registry Data Submission, Release 1. (project 1214)
External Vocabularies: LOINC; ICD-10; UCUM; CDC; NAICS; SOC; SNOMED CT
</t>
  </si>
  <si>
    <t>2018 Jan Ballot Cycle Info: STU              
Ballot results: Met basic vote requirements. 6 Negatives to reconcile
Document Name: HL7 FHIR; Profile: Quality, Release 1 - US Realm
2016 Sept Ballot Cycle Info: STU             
Ballot results: Met basic vote requirements. 5 Negatives to reconcile
Document Name: HL7 FHIR; Profile: Quality, Release 1 - US Realm
2016 Jan Ballot Cycle Info: DSTU
Ballot results: Withdrawn?
Document Name: HL7 FHIR&amp;#174; Profile: QI-Core, Release 1- US Realm
2015 May Ballot Cycle Info: DSTU             
Ballot results: Met basic vote requirements. 19 Negatives to reconcile
Document Name: HL7 FHIR Profile: Quality, Release 1 - US Realm
2015 Jan Ballot Cycle Info: COMMENT ONLY
Ballot results: Met basic vote requirements. 48 Negatives to reconcile
Document Name: HL7 FHIR(&amp;#174;) Profile: Quality, Release 1 - US Realm</t>
  </si>
  <si>
    <t>CBCP 3-Year Plan</t>
  </si>
  <si>
    <t xml:space="preserve">CBCP WG 3-Year Plan residesin gForge: https://gforge.hl7.org/gf/project/cbcc/docman/CBCC%20Administrative/Admin%202018/CBCC3yrProjectPlanning%20Jan%202018%20DRAFT%20Tue%20Q4.xlsx
(Updates can be made on the file as they come about) </t>
  </si>
  <si>
    <t>CBCP WG Co-Chairs</t>
  </si>
  <si>
    <t>Update and Separate the HL7 V2 Conformance Methodology Specification</t>
  </si>
  <si>
    <t xml:space="preserve">The intent of the project is to update the conformance methodology used to profile message definitions and to separate (divorce) the conformance chapter (currently Chapter 2B) from the 'main' HL7 v2 standard. 
- Provide an independent (separate) HL7 v2 Conformance Methodology standard.
- Update the conformance constructs and profiling mechanisms used for implementation guide creation
- Update the profile schema that supports the XML computable representation for implementation guides and message profiles
- Deprecate by means of an errata the Conformance chapter/section from all prior V2 versions. (our expectation is that the content of conformance testing of existing IGs will not change, but going forward any new specification will use this updated conformance methodology). To be clear, the proposal is an updated method of how to specify conformance for new IGs.
- Identify opportunities to encourage adoption by external implementation guide developers (e.g., IHE) to use the same conformance definitions and constructs.
There are many versions of the HL7 v2 standard. An explicit conformance methodology was introduced into the standard in version 2.5 and revised in subsequent versions of the standard. The conformance methodology was part of chapter 2 initially and later became a subchapter (Chapter 2B Conformance). This document serves to replace (override) the conformance methodology in these earlier versions and it is intended to be applied to any HL7 v2 version. That is, if a developer is seeking to constrain a version 2.5.1 message event, they should use the conformance methodology prescribed in this document and not the conformance methodology given in version 2.5.1. 
</t>
  </si>
  <si>
    <t>Rob Snelick</t>
  </si>
  <si>
    <t>Submit draft for comment Ballot (First Ballot Cycle) - Target: 2018 May Ballot
Complete ballot Reconciliation - Target: 2018 Jul/Aug WGM
Submit for Normative Ballot - Target: 2018 Sep Ballot
Complete Normative Reconciliation - Target: 2019 Jan WGM
Submit Publication Request - Target: 2019 Feb
Receive ANSI Approval - Target: 2019 Mar 
Project Close - Target: 2019 Apr</t>
  </si>
  <si>
    <t>HL7 v2 implementation guide specification has historically been ambiguous due to the lack of sufficient conformance profiling mechanisms and guidance. In recent years many updates and improvements have been developed and used in the creation of HL7 v2 implementation guides. However, these practices have not been formally documented in the HL7 v2 conformance chapter. Additionally, the profile schema that provides the format of the computable XML profile has not been updated. The need is to provide a formal specification for both the narrative and machine representation of current best practices of the HL7 v2 conformance methodology.
Conformance and profiling of message definitions is independent of any one version of the HL7 v2 standard. Profiling activities should use the current conformance mechanisms for creating implementation guides. Currently, the conformance methodology is embedded in each v2 version. The need is to create and promote a process to use the latest profiling constraint mechanisms irrespective of the version of the HL7 v2 implementation guide. Considering that v2 is expected to be relevant due to the global install base, and it has been recognized that consistent, clear implementation guides are essential to the success of any wide ranging interoperability initiative, maintaining current conformance definitions and practices is critical.</t>
  </si>
  <si>
    <t>Project is being tackled now on the heels of work to support various certification efforts from ONC, HIMSS, IHE, etc. where implementation guides became a critical tool to drive consistency and clarity. Creation of certification testing tools revealed the lack of clarity in the HL7 v2 implementation guides being used, and better defining conformance will help v2 implementation guide authors to write consistent, concise and clear requirements. Project is related to the HL7 effort to use IGAMT (Implementation Guide Authoring and Management Tool) to create and publish HL7 v2 implementation guides. The conformance methods implemented in IGAMT will follow the requirements specified in this document.</t>
  </si>
  <si>
    <t>v2 Conformance</t>
  </si>
  <si>
    <t>There are no project dependencies. However, the relationship between this PSS and HL7 v2.9 and HL7 v2.+ warrants discussion. The specification being created in this PSS replaces conformance sections and chapters (chapter 2B) in previous and future versions of HL7 v2. The section or chapter in previous versions will be deprecated; this applies to all versions prior to and including version 2.8.2. The timeline of this specification and version 2.9 is not yet fully determined. It is estimated that v2.9 will be published first and therefore chapter 2B will be deprecated upon completion of this specification. This specification will be completed before v2.+ and v2.+ will reference it (as will all releases of v2.+).</t>
  </si>
  <si>
    <t>Conformance WG Confluence</t>
  </si>
  <si>
    <t>Clinical and Public Health Laboratories, Immunization Registries, Regulatory Agency, Standards Development Organizations (SDOs), Other (specify in Misc. Notes below)</t>
  </si>
  <si>
    <t>Health Care IT; Lab; HIS; Other (specify in Misc. Notes below)</t>
  </si>
  <si>
    <t>Other Stakeholder and Vendors: Anyone implementing HL7 v2 or affected by HL7 v2 implementations.</t>
  </si>
  <si>
    <t>Creating and Managing Data Type Flavors in HL7 v2.x Specifications</t>
  </si>
  <si>
    <t xml:space="preserve">When HL7 v2.x implementation guides are developed, data types often are (and should be) constrained to suit a particular use for a message element. Therefore, multiple specializations of a data type are required that necessitates a distinct specification and identifier. Each specialization becomes a data type flavor. Currently the various implementation guides create these data type flavors independently using their own style and naming conventions. Because of lack of coordination among the v2 authors, duplicate data type flavor definitions (in terms of requirements) are created with inconsistent naming conventions. This is problematic since the same requirements are being specified but in a different manner. There is an opportunity for HL7 to create a repository (library) of reusable documented data type flavors with consistent specifications and naming conventions. The project, in summary, entails:1. Providing a methodology for creating data type flavors.
2. Creating an initial set of data type flavors that are currently in use in implementation guides and uses cases that indicate the intent of the data type. 
3. Creating an HL7 repository to publish and manage the data type flavors (including Realm specific libraries)
4. A method for users to propose and submit new data type flavors (for consideration.) 
5. A method for vetting and approving proposed data type flavors. [Responsibility of Conformance and InM, this is a profiling mechanism and so is in Conformance&amp;rsquo;s domain.]
6. Once a repository and publication of standard data type flavors are available, possibly requiring newly published HL7 v2.x balloted IGs to use published data type flavors when applicable.
</t>
  </si>
  <si>
    <t>Craig Newman, Rob Snelick</t>
  </si>
  <si>
    <t>Submit for STU Ballot (First Ballot Cycle) - Target: 2018 May Ballot
Complete STU Reconciliation - Target: 2018 Sep WGM
Request STU Publication - Target: 2018 Sep WGM
STU Period - 12 months - Target: 2018 Sep - 2019 Sep
Submit for Normative Ballot - Target: 2019 Sep Ballot
Complete Normative Reconciliation - Target: 2020 Jan WGM
Submit Publication Request - Target: 2020 Feb
Receive ANSI Approval - Target: 2020 Mar 
Project Close - Target: 2020 Apr
On-going updates to Standardized library - consider as part of harmonization process: As another project</t>
  </si>
  <si>
    <t xml:space="preserve">This project will provide the following benefits:
 - Single source of truth helps developers and implementers to create better and faster implementations of the interface.
 - Enforce clarity and consistency across implementation guides. 
 - Validation becomes more standardized across implementation guides. 
 - Supports re-usability.
 - Improve quality of implementation guides up-front as users try to use data types. </t>
  </si>
  <si>
    <t xml:space="preserve">1) NIST - Immunization Guide Authoring Management Tool (IGAMT)
2) HL7 v2 Implementation Guide Authors
</t>
  </si>
  <si>
    <t>Project has no external calendars or deadlines. Project is being tackled now on the heels of work to support ONC Certification in the US. ONC certification testing revealed the lack of clarity in the HL7 v2 guides, and better defining data flavors will help v2 implementation guide authors to write consistent, concise and clear requirements.</t>
  </si>
  <si>
    <t>Data Type Flavors
Master Data Type Library</t>
  </si>
  <si>
    <t>Confluence Under Conformance WG</t>
  </si>
  <si>
    <t>NIST – National Institute of Standards. Federal agency with mutual interest; no formal MOU.</t>
  </si>
  <si>
    <t>Clinical and Public Health Laboratories, Immunization Registries, Standards Development Organizations (SDOs), Other (specify in Misc. Notes below)</t>
  </si>
  <si>
    <t>Other Stakeholders and Ventdors: Anyone implementing HL7 v2 or affected by HL7 v2 implementations.</t>
  </si>
  <si>
    <t>EHR WG 3-Year Plan</t>
  </si>
  <si>
    <t>The document attached to the project insight entry is EHR's 3-Year Plan. It basically conveys they'll be working on projects already active.</t>
  </si>
  <si>
    <t>EHR WG Co-Chairs</t>
  </si>
  <si>
    <t>The document attached to the project insight entry is EHR's 3-Year Plan. It basically conveys they'll be working on projects already active.
The document is dated July, 2016, but was still accurate in January 2018.</t>
  </si>
  <si>
    <t>2018 Jan: M. Brody provided the PMO with a 3-Year Plan document which indicated that the EHR WG was still working on this project.
4. revise current standard: The development of RMES functions for the EHR-S FM will cause a revision of the FM. However, such revisions will be incorporated into the normal calendar for updating the FM (e.g., into EHR-S FM Release 3).</t>
  </si>
  <si>
    <t>2018 Jan: M. Brody provided the PMO with a 3-Year Plan document which indicated that the EHR WG was still working on this project. (perhaps because it's FHIR related?)
3.i.3.i.Backwards Compatibility - Mappings between existing static models and created resources may eventually be defined, but this work is out of scope for this project.</t>
  </si>
  <si>
    <t xml:space="preserve">2018 Jan: M. Brody provided the PMO with a 3-Year Plan document which indicated that the EHR WG was still working on this project.
The EHR WG Decided early 2014 that any conversion from R1.1 profiles to R2 profiles is not required. That part of the work was changed in working with RMES, MU, PHR and Translation teams to assist. </t>
  </si>
  <si>
    <t>2018 Jan: M. Brody provided the PMO with a 3-Year Plan document which indicated that the EHR WG was still working on this project.
NOTE: Because the Project Title is so similar to an existing standard, HL7 will submit the following name to ANSI for the standard that is created from this project: 
HL7 EHR-S FM R2 Pharmacist Functional Profile Release 1
Feb 2015: Revised PSS included the name change from R2 to R1.0. 
R1 Project Intent: While this is a new standard, it is related to the HL7 EHR System Pharmacist/Pharmacy Provider Functional Profile, Release 1 with ANSI publication March 14, 2012 (EHR-S FM R1.1) . Because of the structural differences and separation of practice settings, Release 1.0 based on the EHR-S FM R2.0 will not replace the Pharmacist/Pharmacy Functional Profile Release 1 (based on the EHR-S FM R1.1 which will remain in use.</t>
  </si>
  <si>
    <t>EHR System Dental Functional Profile</t>
  </si>
  <si>
    <t>The scope of this project is the creation of a EHR System Dental Functional Profile containing a list of mandatory and optional standard functional requirements for electronic health records systems used in the practice of dentistry and its various specialties.
Per ISO 1942:2009(E/F) Dentistry is defined as the &amp;ldquo;science of preventing, diagnosing, and treating diseases and malfunctions of, and injuries to, the teeth, mouth, and jaws, and of replacing lost teeth and associated tissues and promoting of oral health.&amp;rdquo; The American Dental Association defines oral health as &amp;ldquo;&amp;hellip;a functional, structural, aesthetic, physiologic and psychosocial state of well-being and is essential to an individual&amp;rsquo;s general health and quality of life.*&amp;rdquo;
[*Adopted by the 2014 ADA House of Delegates]
This project incorporates and revises requirements identified in ADA Standard No. 1067, which was developed in harmony with HL7 EHR-S FM R1.1 under a joint ADA-HL7 Memorandum of Understanding that was in effect 2010-2012. It will also incorporate HL7 EHR-S FM R2 criteria as are acceptable to the ADA SCDI Dental EHR Functional Model Working Group, the HL7 EHR Working Group, and interested HL7 stakeholders.
This project will be developed under the terms of the June 15, 2017 ADA-HL7 Statement of Understanding (SOU), which are in effect until at least June 15 of 2019. This will be a US-Realm specific work product.
The American Dental Association&amp;rsquo;s ANSI-accredited Standards Committee on Dental Informatics (SCDI) is a recognized HL7 Associate SDO, per the June 15, 2017 SOU. 
This will be a profile of the EHR-S Functional Model + Revision to an Associate SDO Standard</t>
  </si>
  <si>
    <t>Patrick Cannady</t>
  </si>
  <si>
    <t>Submit for Comment-Only Ballot - Target: 2019 Jan Ballot
Comment Reconciliation - Target: 2019 Sep WG Meeting
Publication of Results - Target: 2020 Jan Ballot
Submit for Informative Ballot? - Target: 2020 May or Sep WG Meeting??</t>
  </si>
  <si>
    <t xml:space="preserve">Currently, HL7’s EHR System Functional Model R2 contains no dentistry-specific functional requirements and no US Realm Dental Functional Profile has ever been initiated, let alone completed a ballot process. As a result, there is no standard, computable EHR Dental Functional Profile that can be used to create RFPs, define certification criteria, or design EHR systems for the dental setting. This project will complete a much-needed oral health portion of HL7’s EHR System Functional Model.
The ADA Standards Committee on Dental Informatics (SCDI), an Associate SDO per the attached June 15, 2017 Statement of Understanding (SOU), developed a Dental EHR System Functional Model, ADA Standard No. 1067, under the terms of a predecessor agreement or agreements in effect 2010-2012. ADA Standard 1067 incorporated relevant conformance requirements in HL7 EHR-S FM R1.1 with the addition of unique conformance requirements identified by SCDI volunteers. 
In addition to a new HL7 Dental Functional Profile of the EHR System Functional Model, the ADA SCDI would like to revise Standard 1067 and bring it into harmony with EHR-S FM R2.
</t>
  </si>
  <si>
    <t>EHR-S Dental FP, Dental EHR System Functional Profile</t>
  </si>
  <si>
    <t>HL7 has an SOU with the ADA that covers joint copyright.
ADA Standards Committee on Dental Informatics (SCDI).
How much content for this project is already developed? Difficult to say; 25-40%? Due to R1.1 content already identified (in ADA SCDI Standard No.1067) for this profile that can be quickly added to an R2 profile using the HL7 EHR=S FM Profiling tool. An unknown number of unique dental requirements with no reference to either R1.1 or R2 are in ADA Standard 1067 and will need to be included in this functional profile.
Was the content externally developed (Y/N)? Yes and No, see above
Is this a hosted (externally funded) project? Yes</t>
  </si>
  <si>
    <t>Quality Reporting Agencies, Regulatory Agency, Standards Development Organizations (SDOs)</t>
  </si>
  <si>
    <t>External vocabularies: Code on Dental Procedures and Nomenclature (CDT), Current Procedural Terminology (CPT), SNODENT, ICD-10-CM, LOINC
Other Providers: Private Dental Practices, Dental Schools, FQHCs with Dental Clinics</t>
  </si>
  <si>
    <t>2018 Jan Ballot Cycle Info: INFORMATIVE            
Ballot results: Met basic vote requirements. 8 Negatives to reconcile
Document Name: HL7 EHRS-FM Release 2: Usability Conformance Criteria, Release 1
2017 Sept Ballot Cycle Info: INFORMATIVE
Ballot results: Postponed
Document Name: HL7 EHRS-FM Release 2: Usability Conformance Criteria, Release 1
2017 May Ballot Cycle Info: COMMENT ONLY
Ballot results: Postponed
Document Name: HL7 EHRS-FM Release 2: Usability Conformance Criteria, Release 1
2016 Sept Ballot Cycle Info: COMMENT ONLY         
Ballot results: Met basic vote requirements. 23 comments to reconcile
Document Name: HL7 EHR System Usability Conformance Criteria, Release 1 (PI ID: 995)
2016 May Ballot Cycle Info: INFORMATIVE            
Ballot results: Postponed
Document Name: HL7 EHR System Usability Conformance Criteria, Release 1
2016 Jan Ballot Cycle Info: INFORMATIVE            
Ballot results: Postponed
Document Name: HL7 EHR System Usability Conformance Criteria, Release 1 
2015 May Ballot Cycle Info: COMMENT ONLY         
Ballot results: Met basic vote requirements. 23 Negatives to reconcile
Document Name: HL7 Specification: Usability Guidelines for EHR Systems, Release 1</t>
  </si>
  <si>
    <t xml:space="preserve">2018 Jan Ballot Cycle Info: INFORMATIVE (ORIGINALLY REQUESTED NORMATIVE BUT REVISED)
Ballot results: Met basic vote requirements. 14 Negatives to reconcile
Document Name: HL7 EHRS-FM Release 2: Functional Profile; Work and Health, Release 1 - US Realm
2017 Sept Ballot Cycle Info: INFORMATIVE
Ballot results: Met basic vote requirements. 9 Negatives to reconcile
Document Name: HL7 EHRS-FM Release 2: Functional Profile; Work and Health, Release 1 - US Realm
2017 May Ballot Cycle Info: INFORMATIVE
Ballot results: Met basic vote requirements. 1 Negatives to reconcile
Document Name: HL7 EHRS-FM Release 2: Functional Profile; Work and Health, Release 1 - US Realm
2017 Jan Ballot Cycle Info: INFORMATIVE            
Ballot results: Postponed
Document Name: HL7 EHRS-FM Release 2: Functional Profile; Work and Health, Release 1
Submitter: Lynn Laakso MPA
2016 May Ballot Cycle Info: INFORMATIVE            
Ballot results: Postponed
Document Name: HL7 EHR-S FM Release 2: Functional Profile; Work and Health, Release 1 
2016 Jan Ballot Cycle Info: INFORMATIVE            
Ballot results: Postponed
Document Name: HL7 EHR-S FM Release 2: Functional Profile; Work and Health, Release 1 </t>
  </si>
  <si>
    <t>2018 Jan Ballot Cycle Info: NORMATIVE           
Ballot results: Met basic vote requirements. 8 Negatives to reconcile
Document Name: HL7 EHRS-FM Release 2: Immunization Functional Profile, Release 1</t>
  </si>
  <si>
    <t>2018: Jan: Perhaps include this as a requirement for CDA ballot work.
May 2016: EST WG agreed to keep this project on hold and take action after the pilot of Atlassian tool suite is complete.</t>
  </si>
  <si>
    <t xml:space="preserve">Resource content ready for inclusion in next FHIR STU &amp;amp; Normative ballot - Target: Dec. 31, 2018
</t>
  </si>
  <si>
    <t>Structured Data Capture Update (SDC)</t>
  </si>
  <si>
    <t>Biomedical Research and Regulation Work Group, Financial Management Work Group, Orders and Observations Work Group, Patient Care Work Group</t>
  </si>
  <si>
    <t>Submit for STU ballot - Target: 2018 Apr
Connectathon - Target: 2018 May
Update for STU ballot (if necessary) - Target: 2018 Aug
Connectathon - Target: 2018 Sept
Publish R4-based IG - Target: 2018 Dec/2019 Jan
Project End Date (all objectives have been met) - Target: 2019 Jan 31</t>
  </si>
  <si>
    <t>The SDC project content has remained unchanged since the publication of FHIR STU 3 and the conclusion of funding by the U.S. Office of the National Coordinator for Healthcare (ONC). Members of the implementer community have identified a need to update this specification as part of FHIR release 4. If not updated, the alternative would be to withdraw the implementation guide and there are sufficient interested implementers that doing so would be inappropriate.</t>
  </si>
  <si>
    <t>1) U.S. National Library of Medicine (Clem McDonald)
2) Telstra (Brian Postlethwaite)</t>
  </si>
  <si>
    <t>SDC, Questionnaire, Form, Case Report Form, CRF</t>
  </si>
  <si>
    <t>Structured Data Capture (SDC) Release 2</t>
  </si>
  <si>
    <t>Project 891, which covers the FHIR STU ballot</t>
  </si>
  <si>
    <t>While not formally collaborating, we expect to at least liaise with the corresponding IHE project and consider areas of potential alignment</t>
  </si>
  <si>
    <t xml:space="preserve">Revising the following Standard: 
Name: Structured Data Capture 2.0
Published date: 2017-04-21
Rationale: Update to align w/ FHIR R4 and to reflect implementer feedback
The new version will replace the previous specification
</t>
  </si>
  <si>
    <t>Extract relevant content from SMART specification - Target: 2017 February
Community Review of SMART App Launch specification - Target: 2017 May
Request STU Publication - Target: 2018 June</t>
  </si>
  <si>
    <t>2018 Jan WGM in New Orleans: Dragon indicated this will follow FHIR R4
2017 March: TSC approved STU publication request for HL7 FHIR Profile: US-Core, Release1.0.0 for 24 months through 3/28/2019.</t>
  </si>
  <si>
    <t>Attachments Work Group, Clinical Interoperability Council Work Group, Electronic Health Records Work Group, Electronic Services and Tools Work Group, Modeling and Methodology Work Group, Templates Work Group, Vocabulary Work Group</t>
  </si>
  <si>
    <t>HL7 Endorsement Ballot (normative) - Target: Jan 2019
Reconciliation (including any necessary DICOM CP ballot) - Target: May 2019
Publication of HL7-endorsed document - Target: Jan 2020</t>
  </si>
  <si>
    <t>FHIRcast: Application Context Synchronization in FHIR</t>
  </si>
  <si>
    <t>Clinical Decision Support Work Group, FHIR Infrastructure Work Group</t>
  </si>
  <si>
    <t xml:space="preserve">This project will investigate the creation of a decentralized, web-based context synchronization specification. This specification will enable secure integration across different devices, systems, and/or, networks - not tie the user&amp;rsquo;s session to a single machine. This specification will natively enable synchronization of SMART on FHIR apps. Project scope should not be limited to imaging integration.
This project should enable tighter integration of SMART on FHIR servers; and should not conflict with or duplicate the SMART on FHIR specification nor the emerging CDS Hooks specification.
Example events to share for context synchronization include 'Open Encounter', 'Show Study', 'User logout'.
The existing CCOW specification will not only be used to inform both best practices and lessons learned for an implementable application context synchronization specification, but further this project will try to reuse the existing CCOW abstract model. Since the initial creation of CCOW, new technologies and exchange patterns have arisen that may simplify context synchronization. The project should attempt to reuse the CCOW abstract model if possible.
</t>
  </si>
  <si>
    <t>Isaac Vetter</t>
  </si>
  <si>
    <t>Deliver draft specification for connectathon testing - Target: December, 2017
Connectathon testing - Target: WGM: Jan, 2018
Submit and reconcile STU ballot - Target: WGM: May, 2018
Publish STU - Target: December, 2018
Submit and reconcile normative ballot - Target: May, 2020
Publish normative specification - Target: June, 2020</t>
  </si>
  <si>
    <t xml:space="preserve">Context synchronization' between clinical information systems, such as radiology information systems, PACS, EHRs, reporting systems, etc. is both highly valued and widely implemented in health systems. Lack of application context synchronization is commonly regarded as a risk to patient safety. HL7's CCOW standard lacks commercial server implementations and instead, a large number of proprietary mechanisms are used in health systems’ production settings. 
These proprietary specifications not only present a barrier to adoption, but also discourage innovation by any given vendor who supports a significant number of these specifications.
As systems look to tighten the integration by exchanging new and additional types of data, a new, simple, and most importantly standard method of simple context integration is necessary.
</t>
  </si>
  <si>
    <t>1) Isaac Vetter, Epic
2) Niklas Svenz&amp;#233;n, Sectra
3) Grahame Grieve, FHIR</t>
  </si>
  <si>
    <t>Application Context synchronization</t>
  </si>
  <si>
    <t>Collaborative development with DICOM WG-20 under existing MOU.</t>
  </si>
  <si>
    <t>Medical Imaging Service</t>
  </si>
  <si>
    <t>Query Language Analysis (HL7 Cross-Paradigm Neutral Mapping Notation, Release 1</t>
  </si>
  <si>
    <t xml:space="preserve">2018 Jan: N Botts waiting for funding; will readdress project in Sept 2018
Other Stakeholders:
 - Non-Governmental Organizations (NGO)
 - Governmental Organizations (e.g., ONC S&amp;amp;I Framework Initiative eLTSS)
</t>
  </si>
  <si>
    <t xml:space="preserve">2018 Jan Ballot Cycle Info: STU              
Ballot results: Met basic vote requirements. 2 Negatives to reconcile
Document Name: HL7 Mobile Health Application Functional Framework; Consumer MHaFF, Release 1; Requesting alternate ballot title 'HL7 Consumer Mobile Health Application Functional Framework, Release 1'
2017 May Ballot Cycle Info: INFORMATIVE
Ballot results: Postponed
Document Name: HL7 Mobile Health Application Functional Framework; Consumer MHaFF, Release 1
2016 Jan Ballot Cycle Info: COMMENT ONLY
Ballot results: Met basic vote requirements. 30 Negatives to reconcile
Document Name: HL7 Mobile Health Application Functional Framework; Consumer MHaFF, Release </t>
  </si>
  <si>
    <t>2018 Jan Ballot Cycle Info: NORMATIVE           
Ballot results: Met basic vote requirements. 1 Negative to reconcile
Document Name: HL7 Version 3 Standard: Core Principles and Properties of Version 3 Models, Release 2
2015 Jan Ballot Cycle Info: NORMATIVE
Ballot results: Met basic vote requirements. 4 Negatives to reconcile
Document Name: HL7 Version 3 Standard: Core Principles and Properties of Version 3 Models, Release 2</t>
  </si>
  <si>
    <t>2018 Jan Ballot Cycle Info: NORMATIVE           
Ballot results: Met basic vote requirements. 1 Negative to reconcile
Document Name: Reaffirmation of HL7 Version 3 Standard: Data Types - Abstract Specification, Release 2</t>
  </si>
  <si>
    <t>2018 Jan Ballot Cycle Info: INFORMATIVE            
Ballot results: Met basic vote requirements. 2 Negatives to reconcile
Document Name: HL7/OASIS Cross-Paradigm Implementation Guide: Emergency Data Exchange Language (EDXL) Hospital AVailability Exchange(HAVE) Version 2.0 (EDXL-HAVE), Release 1; Requesting alternate ballot title 'HL7/OASIS Emergency Data Exchange Language (EDXL) Hospital AVailability Exchange (HAVE) Version 2.0</t>
  </si>
  <si>
    <t>2023 Sept WGM/Ballot</t>
  </si>
  <si>
    <t>2018 Jan WGM - CoChair provided status update on FHIR R3 support
5. Intent: Resources will be published as part of the first FHIR DSTU ballot
7.a Stakeholders: FHIR Vendors</t>
  </si>
  <si>
    <t>2018 Jan WGM - CoChair provided status update
External Vocabularies: SNOMED CT, LOINC, RxNorm, ICD, others (primarily in examples)</t>
  </si>
  <si>
    <t>This project will be divided into two phases:_x000D_
    - Phase 1 will define what a medication profile means based on known use cases_x000D_
    - Phase 2 will identify the requirements and information structure to support the documentation and exchange of patient medication profile information. It is possible that this may result in modifications to previously balloted pharmacy topics (Medication Order, Medication Dispense Event, Medication Statement and Administration).  It is anticipated that the definition work in Phase 1 will identify the need for new interactions and messages within existing and new topics and/or will identify the need to ballot existing material._x000D_
_x000D_
While this project will focus on medication related information, it is recognized that other information such as labs, observations, etc may be identified.  If so, these requirements will be forwarded to the appropriate HL7 Work Group.</t>
  </si>
  <si>
    <t>Reviewed Sept 2017 - Updated target start date. Will be reviewed in Sept 2018
Reviewed Jan 2018 - updated milestone to September 2018</t>
  </si>
  <si>
    <t>This project will update to the FHIR resources related to the domain of Pharmacy based on previous DSTU Comments and newly submitted comments. _x000D_
_x000D_
In addition, as the committee deems appropriate and time availability permits, it may define a small number of FHIR extensions and profiles relevant to domain content and expected to be necessary to support consistent early implementations.</t>
  </si>
  <si>
    <t>US Medications Implementation Guide Update - Prescription Drug Monitoring Program (PDMP)</t>
  </si>
  <si>
    <t xml:space="preserve">Prescription Drug Monitoring Programs (PDMPs) are databases deployed in each US State to track controlled substance prescriptions in a state. PDMPs provide health authorities timely information about prescribing and patient behaviors.
Full Background on PDMPs is provided by CDC (https://www.cdc.gov/drugoverdose/pdmp/states.html). 
PDMPs primarily exchange information with an EHR using a non-HL7 standard (NCPDP).
This project does not intend to replace that exchange but to supplement it with a mapping to FHIR Medication resources which may include:
- MedicationStatement
- MedicationRequest
- MedicationAdministration
- MedicationDispense
This project will develop a FHIR mapping to required PDMP data elements. The final mapping will be added to the US Medications Implementation Guide and may result in an update to existing profiles, or necessitate developing new ones. If updates are required to medication profiles in US Core, appropriate trackers will be logged.
</t>
  </si>
  <si>
    <t>Brett Marquard and Nagesh Bashyam</t>
  </si>
  <si>
    <t xml:space="preserve">Submit for STU Ballot - Target: 2018 March
STU Reconciliation - Target: 2018 May
Request STU Publication - Target: 2018 June
Close project - Target: June 30, 2018
</t>
  </si>
  <si>
    <t>Prescription Drug Monitoring Programs are being deployed in every state in the US to address prescription drug misuse, abuse, and diversion. They provide critical health information to physicians and other health care providers about an individual’s history of controlled substance prescriptions.
The current connections from PDMPs primarily utilize non-HL7 standards. This project plans to give guidance on using FHIR for application developers to connect with and exchange information with PDMP systems.</t>
  </si>
  <si>
    <t xml:space="preserve">1) Outreach in progress.
2) </t>
  </si>
  <si>
    <t>Mapping publication by June 2018</t>
  </si>
  <si>
    <t>PDMP</t>
  </si>
  <si>
    <t>Other Stakeholders: Patients</t>
  </si>
  <si>
    <t>MedicationKnowledge and Medication Logical Model - FHIR</t>
  </si>
  <si>
    <t xml:space="preserve">Pharmacy Work Group has an existing Medication resource. This scope of this resource is to support prescribing, dispensing, and administering of medications as well as to record medication statements or history taking.
The Medication logical model is necessary to ensure that all resources intended to convey information about a medication are consistent.
This new resource is necessary to support use cases for querying for drug information including attributes such as drug classifications, images of medications, drug costs and/or coverages, etc. This resource could be used to return drug information as part of formulary or a catalogue.
</t>
  </si>
  <si>
    <t>Pharmacy, Medication, Medication Knowledge Base, Drug Information, Medication Pattern, Medication Logical Model</t>
  </si>
  <si>
    <t>This work will be incorporated in to HL7 FHIR Releases.</t>
  </si>
  <si>
    <t>This project is dependent on the BR&amp;amp;R IDMP resources project (Project 1367)</t>
  </si>
  <si>
    <t>FHIR Extensions; Logical Model</t>
  </si>
  <si>
    <t>Will ballot as part of the FHIR standard
External vocabularies: SNOMED CT
Other Vendors: Pharmacy Practice Management System vendors, Electronic Medical Record vendors, Drug Knowledge Base vendors</t>
  </si>
  <si>
    <t xml:space="preserve">For the 2019 version of the PSS template and Project Approval Process are being captured in GForge Tracker #15118.For the 2018 version of the PSS template and Project Approval Process are being captured in GForge Tracker #12204. </t>
  </si>
  <si>
    <t>This project will identify, define, develop and maintain the set of 'key' FHIR resources and / or profiles related to the domain of Immunization. These resources will be defined using the available FHIR tooling and in accordance with documented quality guidelines and balloted as the FHIR specification is balloted. In addition, as the committee deems appropriate and time availability permits, it will define a small number of FHIR extensions relevant to domain content and expected to be necessary to support consistent early implementations. Craig has targeted to get out the update for the next STU release. (2/1/18)Co-Chair Sponsor: Joginder MadraLast Reviewed: 2/1/18</t>
  </si>
  <si>
    <t>This project will identify, define, develop and maintain the set of FHIR resources and profiles related to the domain of Vital Records Death Reporting in the U.S. These resources will be defined using the available FHIR tooling and in accordance with documented quality guidelines. This project will also review and align with the Data Access Framework profiles, as indicated and when feasible to support death reporting. 
The HL7 Vital Records Domain Analysis Model (VR DAM) provides a common model for expressing vital records reporting for birth, fetal death and death reporting. The VR DAM served as the foundation for building the existing DSTU V2.5.1, V2.6 and CDA IGs for Vital Records Death Reporting. The VR DAM will also serve as the foundation for identifying and/or building FHIR resources for death reporting. The HL7 Vital Records Death Reporting messaging and CDA have been, and the FHIR standards will be, developed to enable interoperable electronic data exchanges among electronic health record (EHR) systems, United States (U.S.) vital records systems and potentially other public information systems for death events. The addition of the FHIR resources and profiles for death reporting will provide an alternative reporting format to the existing messaging and document options.
This project consists of two parts. (1)Review and assess the existing FHIR resources to identify gaps and will develop new FHIR resources, as identified, for death reporting. Specifically, review and assess the existing HL7 and IHE Vital Records Death Reporting standards and map to FHIR resources while identifying gaps; then develop new FHIR resources, define profiles, or extend existing resources to fill the identified gaps. (2) The project will also include a proof of concept component that will explore the use of FHIR as data input into machine learning algorithm/Decision Support tools to improve the accuracy of mortality reporting. This stage will create a tool to help guide physicians to document cause of death information accurately. This project is meant to complement, not replace, the existing HL7 DSTU V2.x and CDA standards.
This project will support consistent domain modeling for VR Death FHIR resources with existing HL7 VR Death artifacts. VR Death FHIR Resources will reflect a national perspective on U.S. death reporting requirementsProject team will be invited back to the PH workgroup for a status update in spring of 2018. Co-Chair Sponsor: Nell LapresLast Reviewed: 2/1/18</t>
  </si>
  <si>
    <t>This project will develop a V2 messaging structure and FHIR artefact (e.g. resource or profile) for communicating Occupational Data for Health (ODH) elements, aligned with the ODH C-CDA template. The ODH C-CDA template is in ballot reconciliation following a comment-only ballot through the Structured Documents WG.
The ODH template was originally developed and published by IHE and efforts will be made to also keep this version of the template aligned (outside of the scope of this HL7 project).
The data elements in the ODH template were designed to include information that can assist in providing patient care. Some of these data elements may exist in V2 and FHIR structures, and the associated valuesets may need to be reconsidered. A relational information model of ODH is attached (entity relationship diagram, model overview, and data dictionary). The planned draft of the ODH template for C-CDA is also attached, as well as the version that was balloted and the ballot comments (the incorrect draft was accidentally balloted). Case notification messages conveyed in ORU, for instance, would benefit from this new segment. The scope includes evaluation of appropriate message for this new segment, and will commit to adding this segment to at least one message.
The project also includes ensuring adequate inclusion of the ICD-10-CM external cause codes in the V2 and FHIR structures.Released FHIR resource for ODH for ballot and reconciling comments. v2 will be balloted in May with v2.9. CCDA may not have to be reballoted.Co-Chair Sponsor: Craig NewmanLast Reviewed: 2/1/18</t>
  </si>
  <si>
    <t>Public Health electronic case reporting (eCR) is the principally automated, bidirectional exchange of information between clinical care and public health in the context of reportable conditions. 
This project will build off of the C-CDA STU Public Health Case Report standards to support a number of activities related to electronic case reporting (eCR) through appropriate FHIR representations:
1. Reporting, investigation, and management - electronic transmission of clinical data from Electronic Health Records to Public Health &amp;ndash; including; 1) the existing electronic initial case report (eICR) version 1.1, 2) new eICR data from all EHRs, 3) pushed and pulled, non-eICR, condition specific EHR data, and 4) supplemental data not found in EHRs. The management and processing of population cases including potentially a FHIR population case resource.
2. Bi-directional information exchange &amp;ndash; the response to the eICR including the delivery of relevant public health information in the context of the patient and their possible relevant conditions - including the Reportability Response transaction
3. Triggering and decision support &amp;ndash; the automated initiation of an initial report in Electronic Health Records based on public health specifications and logic as well as clinical care factors. The specification of simple logic 'triggers' and a pathway to more complex logic distribution. Including the workflow tie-in opportunity for contextualized public health information.
As with the initial electronic case report, the project will strive to minimize reporting burden and use data that are established to exist in EHRs as a product of care. It will, whenever possible, use existing FHIR resources so as to constitute data that can be readily produced and delivered by EHRs. 
The strategy for development undertaken by this project includes the use of a US Realm Standard for Trial Use (STU) for actual development and deployment. Following the STU period, for a period of two years, a Normative standard will be balloted. It will also include the pursuit of a universal FHIR population case resource and the specification of documents, value sets, extensions and other resources as necessary to support these activities. Co-chair Sponsor: Erin HoltLast Review: 2/1/18Ballot reconciliation ongoing - 2/1/18</t>
  </si>
  <si>
    <t>2018 Jan Ballot Cycle Info: COMMENT ONLY         
Ballot results: Did not meet basic vote requirements
Document Name: HL7 FHIR Implementation Guide: Electronic Case Reporting (eCR), Release 1</t>
  </si>
  <si>
    <t>HL7 V 2.5.1 Implementation Guide for Syndromic Surveillance as a Standard for Trial Use</t>
  </si>
  <si>
    <t>Emergency Care Work Group, Patient Administration Work Group</t>
  </si>
  <si>
    <t xml:space="preserve">The scope of this project is to provide an updated and consolidated version of the HL7 V 2.5.1 Implementation Guide for Syndromic Surveillance: Emergency Department, Urgent Care and Inpatient Settings that includes the issues identified in the previously published Erratum and the Clarification documents as well as concerns expressed via a community commenting period for submission for HL7 balloting.
Deliverables Include:
- Completion of the Project Documents as required by Project Insight
- Provide a copy of the Implementation Guide for Syndromic Surveillance to the Public Health and Emergency Response Workgroup prior to the ballot
- Submit the final version of the Implementation Guide for Syndromic Surveillance for balloting
- Reconcile (with the Public Health and Emergency Response) any comments submitted during the balloting process
- Finalize the Implementation Guide of Syndromic Surveillance for submission as a Standard of Trial Use
</t>
  </si>
  <si>
    <t>Dave Trepanier, Project Coordinator</t>
  </si>
  <si>
    <t>Submit for STU Ballot(First Ballot Cycle)- Target: 2018 May Ballot
Complete STU Reconciliation- Target: 2018 Sep WGM
Submit for 2nd STU Ballot - Target: 2018 Sep Ballot
Request STU Publication- Target: 2019 Jan WGM
STU Period - 24 months- Target: 2019 May - 2021 May
Submit for Normative Ballot- Target: 2020 Sep Ballot
Complete Normative Reconciliation - Target: 2021 Jan WGM
Submit Publication Request - TBD
Receive ANSI Approval - TBD 
Project End Date (all objectives have been met)
TBD</t>
  </si>
  <si>
    <t>2021 May WGM/Ballot</t>
  </si>
  <si>
    <t>In order for the Electronic Health Records to send accurate and comprehensive syndromic surveillance data to the Public Health Agencies according to the ONC and CMS regulations, there is a need for an updated and consolidated standard for submitting syndromic surveillance data.</t>
  </si>
  <si>
    <t>1) EPIC - Alex Hanson
2) Kansas Department of Health and Environment - Sophia Crossen
3) Department of Human Services and Oregon Health Authority - Laurel Boyd
4) Southern Coos Hospital, Oregon (Vendor: Evident/CPSI)</t>
  </si>
  <si>
    <t>If ONC and CMS were to publish a Notice of Public Rule Making (NPRM) regarding additional Meaningful Use regulations in the future, having an updated standard for trial use for submission of syndromic surveillance data to public health agency would be critical to advancing syndromic surveillance.</t>
  </si>
  <si>
    <t xml:space="preserve">Messaging Guide For Syndromic Surveillance: Emergency Department, Urgent Care, Inpatient And Ambulatory Care Settings, Syndromic Guide, Syndromic Messaging Guide, Syndromic Surveillance Message Guide, Public Health Syndromic Surveillance </t>
  </si>
  <si>
    <t xml:space="preserve">This project will result in development of the Messaging Guide for Syndromic Surveillance, Version 2.5, supplanting PHIN Messaging Guide for Syndromic Surveillance: Emergency Department, Urgent Care, Inpatient and Ambulatory Care Settings. ADT MESSAGES A01, A03, A04 and A08 Optional ORU^R01 Message Notation for Laboratory Data HL7 Version 2.5.1 (Version 2.3.1 Compatible), Release 2.0 (April 2015) as published by the CDC.
This Implementation Guide replaces or supersedes all previous guide releases and related documentation. Specifically, this guide supersedes: 
oHL7 Version 2.5.1 PHIN Messaging Guide for Syndromic Surveillance: Emergency Department, Urgent Care and Inpatient Settings, Release 2.0, NIST Clarifications and Validation Guidelines, Version 1.5 (July 2016) ADT MESSAGES A01, A03, A04 and A08 Optional ORU^R01 Message Notation for Laboratory Data NIST Clarifications and Validation Guidelines Version 1.5
oConformance Clarification for EHR Certification of Electronic Syndromic Surveillance ADT MESSAGES A01, A03, A04, and A08 HL7 Version 2.5.1 Erratum to the CDC PHIN 2.0 Implementation Guide (August 2015)
oPHIN Messaging Guide for Syndromic Surveillance: Emergency Department, Urgent Care, Inpatient and Ambulatory Care Settings. ADT MESSAGES A01, A03, A04 and A08 Optional ORU^R01 Message Notation for Laboratory Data HL7 Version 2.5.1 (Version 2.3.1 Compatible), Release 2.0 (April 2015) 
</t>
  </si>
  <si>
    <t>V2 Messages-Administrative</t>
  </si>
  <si>
    <t xml:space="preserve">ISDS will be collaborating with the Centers for Disease Control and Prevention (CDC), specifically the Office of Public Health Scientific Services, Division of Healthcare Informatics and Surveillance.
How much content for this project is already developed?75%
Was the content externally developed (Y/N)? 
Yes, via collaborations between ISDS, CDC, NIST, and the Syndromic Surveillance Community
</t>
  </si>
  <si>
    <t>This project will create a Release of a US Realm implementation guide for immunization messaging. The document will cover both submission of vaccination events as well as bi-directional query and response. The bulk of the content will originate from an existing implementation guide (Release 1.5) published by the Centers for Disease Control and Prevention (CDC) and the American Immunization Registry Association (AIRA). Release 1.5 is the latest in a series of related implementation guides published by CDC and AIRA. Release 1.5 is currently called out in the latest round of Meaningful Use and EHR certification regulations. The first document in this series was originally balloted through HL7 as a 'for comment only' document but later documents in the series have not been balloted through HL7. This project will restore the content of the immunization v2 implementation guide to an HL7 balloted document. We anticipate the need for a second round of STU to account for the implementation experiences of the immunization community while implementing Meaningful Use Stage 3/MACRA.Craig is finishing reconciling comments before publicaiton.Co-Chair Sponsor: Craig NewmanLast Reviewed: 9/14/17</t>
  </si>
  <si>
    <t>2018 March: Public Health Work Group: Continuing reconciliation effort; plan to finish in July 2018. Will reballot STU in September 2018, then reconciliation</t>
  </si>
  <si>
    <t>Clinical Decision Support for Immunizations is increasingly being used in health information systems to indicate which vaccinations a patient is due for next. Many of these expert systems are built as stand-alone systems that respond to web service requests. While these independent systems have similar requirements and outputs they use different web service standards. This project aims to create a common FHIR implementation guide that these expert systems may use to provide a common consistent interface. This common interface will be used for two main purposes:
 - Provide a common interface that NIST can use for testing and verifying that these CDS engines are working correctly. 
 - Provide a common interface that health information systems may write to and gain access to their choice of CDS engines. 
It is important to note that this standard will be used like an 'API' interface for system-to-system communication with a primary focus on supporting the current needs of Immunization Information Systems. However, this same interface may be leveraged by other systems such as Electronic Health Record (EHR) systems or other systems that manage immunizations. The common interface being proposed will be built to transmit raw and unformatted immunization evaluations and recommendations which will need to be further adapted before inclusion in any workflow or process. This adaption and use is beyond the scope of this project.
CDS Hooks is a related effort that proposes a standard for integrating Clinical Decision Support into clinical workflows. This project will coordinate its efforts with the CDS Hooks project to ensure the final solution is consistent with the larger vision of clinical decision support. 
A lot of groundwork has already been laid for this project, and the work will simply pull all of this together for a final guide:
 - The Public Health WG has supported the creation and maintenance of the Immunization and ImmunizationRecommendation resources, both of which will be central to this project. (No changes to these resources are anticipated in order for this project to succeed.)
 - AIRA and AEGIS have prototyped the concept at FHIR Connectathons using the resources above and were able to reach operation stage within a day. The proposed project will not be breaking new technical ground. 
 - The processing model for how these CDS engines work for immunizations has already been standardized by the CDC sponsored CDSi project. This project will only focus on the mechanics of input and output, not the processing or expert logic.
 - Project team has access to several open source CDS engines that can be adapted and demonstrated to work in this project. 
 - AIRA has prototyped the concept of using CDS Hooks at the 2017 May FHIR Connectathon to return recommendations to an EHR system and has demonstrated that it can be done.The project will review existing FHIR profiles for suitability before creating any new profiles.Co-chair Sponsor: Craig NewmanLast Reviewed: 2/1/18Ballot reconciliation in process - 2/1/18</t>
  </si>
  <si>
    <t>2018 Jan Ballot Cycle Info: STU              
Ballot results: Met basic vote requirements. 14 Negatives to reconcile
Document Name: HL7 FHIR Implementation Guide: Clinical Decision Support for Immunizations, Release 1</t>
  </si>
  <si>
    <t>Create release 2 of the V2.6 Vital Records Birth and Fetal Death Reporting Implementation Guide.
This project was initially created for release 1 of the V2.5.1 Vital Records Birth and Fetal Death Reporting Implementation Guide. This will be replaced by HL7 Version 2.6 Implementation Guide: Vital Records Birth and Fetal Death Reporting, Release 2 (US Realm).Co-Chair Sponsor: Laura Rappleye
Last Reviewed: 2/1/182/1/18 - Request for publication was submitting in December 2017.</t>
  </si>
  <si>
    <t>2018 Feb: Work Group submitted STU Publication Request for HL7 Version 2.6 Implementation Guide: Vital Records Birth and Fetal Death Reporting, Release 1 STU Release 2 at TSC Tracker 15150 through 2/23/2020
Jan 2017: Revised PSS submitted. The name of the standard that will be balloted is:
HL7 Version 2.6 Implementation Guide: Vital Records Birth and Fetal Death Reporting, Release 1, STU Release 2 - US Realm
Feb 2015: TSC approved DSTU extension for 12 months for HL7 Version 2.5.1 Implementation Guide: Birth &amp;amp; Fetal Death Reporting, R1, US realm at TSC Tracker 5591 thru Oct 30, 2016
Oct 2013: TSC approved publication request as DSTU for 24 months (ballot title: HL7 Version 2.5.1 Implementation Guide: Reporting Birth &amp;amp; Fetal Death Information from the EHR to Vital Records, R1) at TSC Tracker 2753 thru 10/30/2015.
Other Vendors: Vital Records System vendors and potentially other public information systems.</t>
  </si>
  <si>
    <t>May 2016 updated PSS: Create Release 2 of the CDA R2 Vital Records Death Reporting Implementation Guide Release 2 of this standard will include a comprehensive representation of the information state/jurisdictional VR agencies must provide to the CDC/NCHS for death reporting events. Additionally, it will support reporting from CDC/NCHS back to the state/jurisdictional Vital Statistics agencies. This CDA IG will provide a document standard that represents the same content supported by the HL7 V2.6 VRDR IG Rel 2. Create Release 1 of the HL7 Version 3 CDA Implementation Guide for reporting death information from an EHR to Vital Records, (US Realm). The IG will assess the aligning options with Consolidation CDA with a focus on the general header.2/1/18 - Sarah Gaunt is releasing a "dot" release based off of the STU comments.Co-Chair Sponsor: Nell LapresLast Reviewed: 2/1/18</t>
  </si>
  <si>
    <t>Create Release 1 of the HL7 Version 2.6 Implementation Guide for the exchange of data for CCHD programs. This guide will focus on standardizing on how CCHD newborn screening information is transmitted from a point of care device to an interested consumer such as public health.Received approval for STU 12 month extension on 8/15/2017.Co-Chair Sponsor: Laura RappleyeLast Reviewed: 2/1/18</t>
  </si>
  <si>
    <t>Create Release 1 of the HL7 Implementation Guide for the exchange of data for EHDI programs. This guide will focus on standardizing on how newborn hearing screening information is transmitted from a point of care device to an interested consumer such as public health.2/1/18 - Laura is reaching out to Lura to get an extension.Co-Chair Sponsor: Laura RappleyeLast Reviewed: 2/1/18</t>
  </si>
  <si>
    <t>The goal of this project is to develop an HL7 Clinical Document Architecture (CDA) Implementation Guide for representing data extracted from provider systems as required by the Centers for Disease Control and Prevention's National Center for Health Statistics (CDC/NCHS) for the National Ambulatory Medical Care Survey (NAMCS) and the National Hospital Care Survey (NHCS). This will include mapping the data elements required by the surveys to existing CDA templates. Additionally, it will involve the creation of new CDA templates, where needed. Work produced through this project will align with and reuse existing Meaningful Use standards (e.g. CDA templates cited under Meaningful Use Stage 2) and Quality Reporting Document Architecture (QRDA), where possible. 2/1/18 - Erin is emailing Hetty about status of 4 STU comments.Co-Chair Sponsor: Erin HoltLast Reviewed: 2/1/18</t>
  </si>
  <si>
    <t>Project Purpose Statement The purpose of this project is to create a new HL7 IG based on the existing CDC IG for Ambulatory Healthcare Provider Reporting to Central Cancer Registries and update it to: align with C-CDA; add new identified data elements, vocabularies, and other requirements; update/clarify conformance statements; and other changes that may be identified. The IG will define a new 'Ambulatory Healthcare Provider Cancer Event Report' document-level template, which would leverage a new section-level template for 'Cancer Diagnosis';. IG Scope &amp;amp; Background This IG facilitates the development of systems that allow for automated transmission of patient-centric cancer case data from ambulatory healthcare providers' EHRs to public health central cancer registries. It contains the specifications for identifying reportable cancers, describes the standard HL7 CDA R2 format and structure of the data elements to be retrieved from the EHR to produce the cancer event report, and indicates when a cancer event report must be transmitted. Methods for public health central cancer registries to process cancer event reports from ambulatory healthcare providers and transport mechanisms between EHRs and public health central cancer registries are NOT included in the scope of this IG. Co-Chair Sponsor: Laura RappleyeLast Reviewed: 2/1/18</t>
  </si>
  <si>
    <t>2018 March: TSC approved STU Extension Request for HL7 CDA&amp;#174; R2 IG: Reporting to Public Health Cancer Registries from Ambulatory Healthcare Providers, R1, DSTU Release 1.1 - US Realm at TSC Tracker 14352 for 1 year. 
2016: TSC approved STU Extension Request for HL7 CDA&amp;#174; R2 IG: Reporting to Public Health Cancer Registries from Ambulatory Healthcare Providers, R1, DSTU Release 1.1 - US Realm at TSC Tracker 12458 through 2018-01-20.
HL7 Implementation Guide for CDA&amp;#174; Release 2: Reporting to Public Health Cancer Registries from Ambulatory Healthcare Providers, Release 1 - US Realm in DSTU through December 17, 2016
July 2014: J Roberts: added Mark Roche as a Modeling Facilitator; included Clinical Genomics as an interested party, at their request.
section 5 intent; supplement to current standard: Revising the US CDA standard (CDA R2 C-CDA-R1.1)</t>
  </si>
  <si>
    <t>With the cooperation of the CDC and National Birth Defects Prevention Network (NBDPN), this project will develop first a DSTU and then a Normative Standard of the HL7 CDA&amp;amp;reg; Release 2 Implementation Guide: Inpatient and Ambulatory Healthcare Reporting to Birth Defect Registries. . It is proposed the project will go through the DSTU process in the State of Michigan supporting the Stage 2 meaningful use specialized registry objective and revised according to feedback from EHR vendors and the NBDPN. It is our intent to align this standard with the latest release of Consolidated CDA (C-CDA).2/1/18 - Requesting extension on 2/8.Co-Chair Sponsor: Laura RappleyeLast Reviewed: 2/1/18</t>
  </si>
  <si>
    <t>2018 March: TSC approved STU Extension Request for HL7 CDA Implementation Guide for Ambulatory Healthcare Reporting to Birth Defect Registries for one year at TSC Tracker 15537
HL7 CDA&amp;#174; R2 Implementation Guide: Ambulatory Healthcare Provider Reporting to Birth Defects Registries, Release 1 - US Realm in STU through March 16, 2018
May 2016: Updated PSS submitted to USRSC for review/approval.
March 2016: TSC approved DSTU publication request for HL7 CDA&amp;#174; R2 Implementation Guide: Ambulatory Healthcare Provider Reporting to Birth Defect Registries, Release 1, US Realm at TSC Tracker 9607 for 24 months.
July 2014: Per J. Roberts: PHER approved the addition of Child Health Work Group</t>
  </si>
  <si>
    <t>Create Release 2 of the CDA R2 Vital Records Death Reporting Implementation Guide Release 2 of this standard will include a comprehensive representation of the information state/jurisdictional VR agencies must provide to the CDC/NCHS for death reporting events. Additionally, it will support reporting from CDC/NCHS back to the state/jurisdictional Vital Statistics agencies. This CDA IG will provide a document standard that represents the same content supported by the HL7 V2.6 VRDR IG Rel 2.Co-Chair Sponsor: Nell LapresLast Reviewed: 2/1/18</t>
  </si>
  <si>
    <t>This project will determine and document a core, initial public health case report standard for use in reporting from Electronic Health Records to health departments as defined by public health authorities. The core, initial message will be built from previous HL7 public health case reporting and C-CDA work as well as work done in the ONC S &amp;amp; I Framework PHRI project. It will produce a C-CDA DSTU and will lead to a follow-on project to develop a FHIR standard as well. The initial, core public health case report will be limited to data that are established to exist in EHRs and closely parallel existing C-CDA standards so as to constitute data that can be readily produced and delivered by EHRs. The work will also lay out next steps for additional data that could eventually be added to the core, initial case report and data that should be considered for secondary manual or electronic supplemental data reporting for specific conditions. Co-Chair Sponsor: Erin Holt1) Electronic Initial Case Report to Public Health- collecting comments (2/1/18)2) Reportability Response- collecting comments (2/1/18)Last Reviewed: 2/1/18</t>
  </si>
  <si>
    <t xml:space="preserve">This project is to create the Version 2.9 standard from Version 2.8, applying those proposals 
1. Accepted by the end of the Jan 2018 WGM 
2. Ruled to be in scope 
3. Found to be possible in the publication timeframe </t>
  </si>
  <si>
    <t>Pete Gilbert</t>
  </si>
  <si>
    <t xml:space="preserve">All proposals have been gathered and reviewed. Changes vetted and approved by responsible work groups. 
HL7 V2.9 normative standard ballot - Target: Jan 2018
Project end date - Target: Jan. 2019 WGM
</t>
  </si>
  <si>
    <t>2018 Feb: Revised PSS submitted</t>
  </si>
  <si>
    <t>2018 Feb: BPech: Publishing did a review of all its opened projects at the WGM in New Orleans -- update date to the Sept. 2018 cycle.</t>
  </si>
  <si>
    <t>2018 Feb: BPech: Publishing did a review of all its opened projects at the WGM in New Orleans -- updated date to the Sept. 2018 cycle.
7.a Stakeholders: FHIR implementers</t>
  </si>
  <si>
    <t>HL7 V2+</t>
  </si>
  <si>
    <t>Conformance Work Group, Education Work Group, Electronic Services and Tools Work Group, Implementable Technology Specifications Work Group, Vocabulary Work Group</t>
  </si>
  <si>
    <t>This is a fresh-Look initiative to modernize and make it easier to the developer to create and maintain high-quality specifications, and to the implementer to access and use the specifications in their efforts. 
- Consolidate technical terminology to provide the specification (e.g., R vs. RE vs. O, etc.)
- Improve ability to maintain consistency across &amp;ldquo;chapters&amp;rdquo; (e.g., re-use and referencing of common componentry) ensuring updates are applied everywhere.
- Publish V2 on a website as primary source for implementers
 - Replace word and pdf with a new source of truth on a web based tool from which everything is derived.</t>
  </si>
  <si>
    <t>Frank Oemig, Hans Buitendijk</t>
  </si>
  <si>
    <t>(Dependency on Chapter '2B.A' Conformance updates) - Target: Assume May Draft / Final September
Optional Use Phase - Target: Immediately
Apply Chapter '2B.A' requirements to IGAMT - Target: 2018-08-01
Improve IGAMT Help (on-line/otherwise) - Target: 2018-09-01
Establish Training Program for IGAMT Users - Target: 2018-09-01
Offer Training Sessions - Target: 2018-09-01 – 12-31
Start Mandatory Phase - Target: 2019-01-01
'Integration' of V2+ with IGAMT - Target: 2019-TBD-TBD
Original Target Dates:
Business Requirements analysis - Target: January 2016
Conceptual model - Target: March 2016
Logical Model- Target: March 2016
Physical Model- Target: May 2016
Tooling Strategy - Target: May 2016
Production tooling completed- Target: September 2016
Conversion completed- Target: September 2016
QA of content- Target: January 2017
Project End Date (all objectives have been met)- Target: May 2017</t>
  </si>
  <si>
    <t>V2 is difficult to be
 - Maintainable
  - Consistency across chapters is challenging to achieve (presentation, content, style)
  - Generating pdfs
  - Variations in level of activity across chapters, yet impacting others.
    - Modular updates that isolate the change and minimize publication scope.
  - Inconsistent change tracking / request proposal.
 - Accessible
  - Finding editors to perform the necessary updates.
 - Processable
  - Inability to easily/consistently create implementation guides
  - Inability to easily/consistently generate and integrate with testing tools
 - Kept current
  - Long time line between versions.
  - Dependencies across chapters requiring everything to move together rather than targeted components individually.</t>
  </si>
  <si>
    <t>1) PH
2) OO</t>
  </si>
  <si>
    <t>IGAMT, IGAMT on V2</t>
  </si>
  <si>
    <t>Chapter 2.B Conformance Updates</t>
  </si>
  <si>
    <t>Formerly titled 'HL7 Version 2 re-factor project'.</t>
  </si>
  <si>
    <t>Establish IGAMT as the HL7 V2 IG Publication Tool</t>
  </si>
  <si>
    <t>Conformance Work Group, Education Work Group, Electronic Services and Tools Work Group, Vocabulary Work Group</t>
  </si>
  <si>
    <t xml:space="preserve">Establish IGAMT (Implementation Guide Authoring and Management Tool) as V2 Publishing Tool
IGAMT is one tool in a tool set supporting HL7 v2 specification development, test plan development (including test data creation), and message validation (conformance testing). Artifacts created in IGAMT are essential in the test plan and validation tools, however, these are out of scope and will be addressed through other projects.
As the IGAMT tool is developed and maintained by a US Federal Agency (NIST &amp;ndash; National Institute of Standards and Technology) we need to address how the tool can be supported for non-US users. This requires further consideration beyond the scope of this project, while we will not restrict use cases to US-Realm.
We also recognize that NIST funding is not guaranteed, thus we need to consider contingency plans for adopting the tool in the event that NIST needs to withdraw its support. We note that the tools are open-source, providing some level of continuity in such an event.
It is not in scope to clarify IP at a universal, realm, or jurisdiction level. 
To support introduction of IGAMT we need various updates to Chapter 2B Conformance constructs, which will be addressed through a separate PSS.
The scope is limited to IGs moving forward rather than retrofitting old IGs, although. workgroups may decide to create a new version to reap the benefits to the tools.
</t>
  </si>
  <si>
    <t>(Dependency on Chapter '2B.A' Conformance updates) - Target: Assume May Draft / Final September
Optional Use PhaseImmediately
Apply Chapter '2B.A' requirements to IGAMT - Target: 2018-08-01
Improve IGAMT Help (on-line/otherwise) - Target: 2018-09-01
Establish Training Program for IGAMT Users - Target: 2018-09-01
Offer Training Sessions - Target: 2018-09-01 to 12-31
Start Mandatory Phase - Target: 2019-01-01
'Integration' of V2+ with IGAMT - Target: 2019-TBD-TBD</t>
  </si>
  <si>
    <t xml:space="preserve"> - Improved quality of HL7 V2 based IGs
 - Improved consistency across IGs
 - Creation and re-use of IG components (building blocks), e.g., data types.
 - Embed computable conformance constructs into the IG to improve on clarity and reduce ambiguity while reducing the burden on IG developers.
 - Simplify IG maintenance, enhancements, and publication
 - Enable national level IGs using the same tool set to easily customize to local requirements
 - Establishes the groundwork to create unambiguous, encoded test criteria, including requirements traceability.
 - Raises the level of rigorous and more complete conformance testing
 - IGAMT export when paired with any testing framework, e.g., NIST, Gazelle, provides an immediate conformance testing tool (at 'no cost')
 - The tooling capabilities is not limited to US Realm, rather be universally applicable and jurisdiction</t>
  </si>
  <si>
    <t>National programs, e.g., ONC Certification programs, that require consistency and clear, unambiguous implementation guidance to measure conformance.</t>
  </si>
  <si>
    <t>Not Applicable</t>
  </si>
  <si>
    <t>NIST, Frank Oemig</t>
  </si>
  <si>
    <t>Lab</t>
  </si>
  <si>
    <t>Clinical and Public Health Laboratories; Local and State Departments of Health</t>
  </si>
  <si>
    <t>HL7 Health Service Reference Architecture (HL7-HSRA)</t>
  </si>
  <si>
    <t>Stefano Lotti, Vincent McCauley</t>
  </si>
  <si>
    <t>1) [US] Veterans Health Administration
2) Telstra Health (Australia)
3) Cognitive Medical Systems</t>
  </si>
  <si>
    <t>HL7-HSRA, Services, SOA, Reference Architecture</t>
  </si>
  <si>
    <t>Guidance (e.g. Companion Guide, Cookbook, etc); Logical Model</t>
  </si>
  <si>
    <t>HL7 CDA R2 Implementation Guide: C-CDA R2.1 Supplemental Templates for Pregnancy Status, Release 1 - US Realm</t>
  </si>
  <si>
    <t>Orders and Observations Work Group, Public Health Work Group</t>
  </si>
  <si>
    <t xml:space="preserve">This project will create guidance for electronic pregnancy status information data for electronic health records/health IT. 
The C-CDA based Implementation Guide (IG) to be balloted through Health Level Seven (HL7) will contain optional supplemental pregnancy status templates that can be used in existing C-CDA document types. 
This work covers the analysis, design, development, balloting, and publication of supplemental optional pregnancy status templates to the C-CDA IG Standard for Trial Use (STU). 
The project will also explore needs for FHIR resources, profiles, and / or extensions to accommodate pregnancy status information and develop appropriate FHIR artifacts as identified. 
</t>
  </si>
  <si>
    <t>Laura Conn, Centers for Disease Control and Prevention</t>
  </si>
  <si>
    <t xml:space="preserve">Submit for STU Ballot(First Ballot Cycle) - Target: 2018 May Ballot
Begin STU reconciliation - Target: 2018 May WGM
Request STU Publication - Target: 2018 Sep WGM
STU Period - 24 months - Target: 2018 Oct - 2020Oct
Submit for Normative Ballot - Target: 2021 Jan Ballot
Complete Normative Reconciliation - Target: 2021 May WGM
Submit Publication Request - Target: 2021 June
Receive ANSI Approval - Target: 2021 July </t>
  </si>
  <si>
    <t>The ability for public health agencies and clinical organizations to receive pregnancy status data, especially during an outbreak like Zika virus, is vital to ensure appropriate testing and follow-up care for patients, particularly exposed pregnant women and their infants. However, the need is also applicable to other reportable conditions (e.g., Hepatitis, Syphilis, and HIV) where pregnancy status is relevant and for other clinical and population health activities.  Prior to the Public Health Task Force of the ONC HIT Federal Advisory Committees, there was no existing consensus on the minimum data elements for pregnancy to support these needs. There is no widely used existing standard to capture pregnancy status and associated data in an EHR. Most electronic health record systems have limited data to support the necessary information for pregnancy status. In most cases, pregnancy status documentation and data are captured inconsistently across healthcare organizations.  This IG will provide consistent guidance for capturing key pregnancy status information in HIT products.</t>
  </si>
  <si>
    <t>1) One or more vendors - providers of software to senders. Anticipated participation by some of the EHR vendors engaged in implementing eCR with Digital Bridge (Cerner, Epic, Allscripts, Meditech and eClinicalWorks)
2) One or more Public Health Agencies (State/Local Department of Health) - receivers of case reports. Anticipated participation by some of the PHAs engaged in implementing eCR with Digital Bridge.
3) Healthcare organizations - senders of the data to appropriate PHAs. Anticipated participation by some of the Healthcare organizations engaged in implementing eCR with Digital Bridge.</t>
  </si>
  <si>
    <t>Recommendations from the Public Health Task Force of the ONC HIT Federal Advisory Committee; US Core Data for Interoperability</t>
  </si>
  <si>
    <t>Pregnancy status IG; Pregnancy, Pregnancy IG; C-CDA templates</t>
  </si>
  <si>
    <t>FHIR Extensions; FHIR Implementation Guide; FHIR Profile; FHIR Resources; V3 Documents-Clinical (e.g. CDA)</t>
  </si>
  <si>
    <t xml:space="preserve">Realm:
C-CDA Supplemental Template - U.S. Realm
FHIR Resource implications - to be determined
Other Providers: USDA WIC, HHS Title X
</t>
  </si>
  <si>
    <t>C-CDA on FHIR Mappings and Profile Updates</t>
  </si>
  <si>
    <t>Estimate LOE resources/skills needed to complete the project, etc. - Target: 2018 April 
HL7 develops and awards RFP - Target: 2018 April-May 
FHIR-I updates CDA logical model - Target: 2018 April-May
Assemble test cases and testing infrastructure - Target: 2018 April-May
Prioritized document types and profiles mapped (i.e. CCD with Problems, Allergies, and Meds) - Target: 2018 August
Initial mappings tested and refined at FHIR Connectathon - Target: 2018 September
Additional profiles and mappings to complete CCD document type. Also update other document types that reuse those profiles and mappings. Incorporate updated US Core profiles. - Target: 2018 November
Submit for STU ballot - Target: 2019 January
Complete Reconciliation - Target: 2019 May
Apply changes from ballot - Target: 2019 July
Submit publication request - Target: 2019 September
Project End Date - Target: 2019 September</t>
  </si>
  <si>
    <t>As implementers begin to share C-CDA documents via FHIR APIs, inconsistency in the transformation between the representation of data from the C-CDA document in FHIR resources has been observed. As the use of FHIR APIs grows, the degree of inconsistency may increase if transformation mapping specifications are not developed. The transformation mappings are also required to support information exchange through FHIR APIs that results in creation of a C-CDA document.</t>
  </si>
  <si>
    <t>1) Lantana Consulting Group
2) Health Intersections (implement FHIR mappings in server)</t>
  </si>
  <si>
    <t>C-CDA on FHIR Mappings and Profile Updates; CCDA on FHIR Mappings</t>
  </si>
  <si>
    <t>If your project creates a Post-Release 1 version; indicate the name of the prior product and if it is supplanting, replacing or coexisting with a previous release.</t>
  </si>
  <si>
    <t>FHIR Extensions; FHIR Implementation Guide; FHIR Profile; Guidance (e.g. Companion Guide, Cookbook, etc); Logical Model; V3 Documents-Clinical (e.g. CDA)</t>
  </si>
  <si>
    <t>ONC Funding will support some work associated with this project. 
How much content for this project is already developed?Some mappings to US Core Profiles has been developed, but explicit FHIR Mapping Language has not been used.</t>
  </si>
  <si>
    <t xml:space="preserve">Phase I of this project will define data elements and a standard format for the incorporation of patient-specific work information in the social history section of a C-CDA document. A C-CDA structure for patient work information will be developed that retains the critical relationships among data elements that encompass work information.
The ICD-10-CM external cause codes for capturing environmental events and circumstances as the causes of injury and the Occupational Data for Health (ODH) template developed through IHE will form the basis for the conversation. The data elements in the IHE ODH template were designed to include information that can assist in providing patient care. Because not every field will be important for every situation, optionality for some of the data elements will be indicated in the template. The IHE template will be the starting point for Phase I. The project intent is to hold a series of design meetings to fashion an acceptable HL7 version of this template that can be submitted for a Draft for Comment ballot.
New entries and value sets related to patient work information will be referenced in the template that is developed. The value sets that are used in the IHE ODH template are already available.
The 'Occupational Data for Health Data Elements and Structure for Consolidated CDA Social History Section' project will be aligned with the 'HL7 EHR-S FM Release 2: Functional Profile; Work and Health, Release 1' project. 
Phase II of this project will be to publish the ODH template as part of the social history section in C-CDA. The timeline for the next update to C-CDA is not yet determined, so the path to publication of ODH within C-CDA is yet to be determined and this PSS will be updated when that path is clearer.
These changes will be applicable to the US realm.
</t>
  </si>
  <si>
    <t>2018 Jan Ballot Cycle Info: STU              
Ballot results: Met basic vote requirements. 22 Negatives to reconcile
Document Name: HL7 CDA R2 Implementation Guide: Social History Occupational Data Health, Release 1; Requesting alternate ballot title 'HL7 CDA R2 Implementation Guide: C-CDA R2.1 Supplemental Templates for Occupational Data for Health, Release 1 - US Realm'
2016 May Ballot Cycle Info: COMMENT
Ballot results: 7 comments to consider
Document Name: HL7 CDA&amp;#174; R2 I
mplementation Guide: Social History Occupational Data Health, 
Release 1</t>
  </si>
  <si>
    <t xml:space="preserve">2018 Jan Ballot Cycle Info: STU              
Ballot results: Met basic vote requirements. 12 Negatives to reconcile
Document Name: HL7 CDA R2 Implementation Guide: C-CDA R2.1 Supplemental Templates for Nutrition, Release 1 - US Realm </t>
  </si>
  <si>
    <t>2018 Jan Ballot Cycle Info: STU              
Ballot results: Did not meet basic vote requirements
Document Name: HL7 CDA R2 Implementation Guide: Unstructured Documents (XDoc), Release 1; Requesting alternate ballot title 'HL7 CDA R2 Implementation Guide: Simple XML Body for CDA (XDoc) , Release 1
Requesting new title: HL7 CDA R2 Implementation Guide: C-CDA R2.1 Supplemental Templates for Minimally Structured Documents (XDoc), US Realm</t>
  </si>
  <si>
    <t>2018 March: TSC approved STU publication request for HL7 FHIR Profile: C-CDA, Release 1 at TSC Tracker 14417</t>
  </si>
  <si>
    <t xml:space="preserve">This project will examine issues identified with the Advance Directives Templates defined in C-CDA R2.1. It will develop new-version or substitute templates for the existing Advance Directive templates to address these problems and add more/clearer guidance within the templates to address implementer's questions. 
The following C-CDA R2.1 Templates are in scope:
1. Advance Directives Section
2. Advance Directives Organizer
3. Advance Directive Observation
4. US Realm Header (guidance on optional use of the ServiceEvent element)
The new template versions may affect value set content and binding. The goal is to be backward-compatible with C-CDA R2.1. However, some implementer feedback is questioning the technical changes that were made to the value set bindings in these templates between C-CDA R1.1 and C-CDA R2.1. Therefore, some value set related revisions may be non-backwards compatible in order to address this reported problem.
These Advance Directives refinement templates (proposed new-version or substitute templates) fall within the scope of CDA R2.1 Volume 3&amp;mdash;the new volume of optional templates that may be used to augment C-CDA Documents. 
</t>
  </si>
  <si>
    <t>March 2018: TSC approved STU extension request for HL7 Implementation Guide for CDA&amp;#174; Release 2: Digital Signatures and Delegation of Rights, Release 1 at TSC Tracker 14462 for two years.
Dec 2016: TSC approved STU Extension Request for HL7 Implementation Guide for CDA Release 2: Digital Signatures and Delegation of Rights, Release 1 at TSC Tracker 12369 for 12 months through 2018-01-17.
Oct 2014: DSTU published for 24 months through 2016-11-06: HL7 Implementation Guide for CDA&amp;#174; Release 2: Digital Signatures and Delegation of Rights, Release 1 at TSC Tracker 3639 
Jan 2014: Updated dates per AWG 3YP spreadsheet.
June 2013: The two names for publishing facilitator for project 1005, CDA Section for Digital Signatures and Delegation of Rights will be: Zachary May and Robert Dieterle
Other vendors/providers/SDO/Profilers: Payer contractors, certificate authorities, registration authorities, licensing and certification organizations, operating rule authoring entities, federal agencies, healthcare clearinghouses and Business Associate as defined by HIPAA, health information handlers, health information exchanges, health information organizations</t>
  </si>
  <si>
    <t>HL7 Implementation Guide(s) for CDA Release 2 &amp; FHIR Release 4: Healthcare Associated Infection Reports</t>
  </si>
  <si>
    <t xml:space="preserve">With cooperation from CDC and Healthcare Associated Infections (HAI) software vendors, this project will develop Normative Release 3 of the HL7 Implementation Guide for CDA&amp;reg; Release 2: Healthcare Associated Infection Reports. The implementation guide will continue to support electronic submission of HAI data to the National Healthcare Safety Network. 
It is the intent of this project to incrementally move to Release 3 of the IG via a series of new DSTU releases, each with incremental changes in scope over time as well as the planned introduction of at least one new HAI Report. Potential incremental changes include but are not limited to:
- Addition or deletion of data elements for existing HAI reports
- Further alignment of existing HAI IG templates with C-CDA templates 
One likely major change for Normative Release 3 is the inclusion of a new HAI CDA report 
- Hemovigilance Denominator Report
Develop a FHIR Implementation Guide (a new standard) in parallel with the CDA Implementation Guide starting with the May 2018 Ballot Cycle. This new standard will include several STU releases on the path to a Normative Release 1 of the HL7 Implementation Guide for FHIR Release 4: Healthcare Associated Infection Reports. This PSS likely will not see a Normative release of the FHIR IG. The FHIR and CDA implementation guides will be aligned (i.e. if there is a change made in one product, that change will need to be made in the other product). The approach will primarily use the Questionnaire and QuestionnaireResponse resources (note: these resources will not go normative in FHIR R4), though other resources will be used as needed. 
CDC is providing NHSN developers, vocabulary experts and CDA experts to support this project. SDWG will devote committee time to review the design and draft specification before ballot, as well as to support ballot reconciliation. </t>
  </si>
  <si>
    <t>CDA R3 DSTU-1 IG ballot (completed) - Sept 2015 ballot cycle (actual date)
CDA R3 DSTU-1 IG published (completed) - Feb 2016 (actual date)
CDA R3 STU-2 IG ballot (completed) - May 2017 ballot cycle (actual date)
CDA R3 STU-2 IG published (completed) - Sept 2017 (actual date)
CDA R3 STU-3 IG + FHIR R1 STU-1 IG ballot - Target: May 2018 ballot cycle
CDA R3 STU-3 IG + FHIR R1 STU-1 IG published - Target: October 2018
CDA R3 Normative Release 3 IG + FHIR R1 STU-2 IG ballot - Target: ~May 2019 ballot
CDA R3 Normative Release 3 IG + FHIR R1 STU-2 IG published - Target: ~Sept 2019 WGM
Project End Date (all objectives have been met)- Target: 2020 May WGM</t>
  </si>
  <si>
    <t>HAI CDA IG Release 2 passing Normative ballot and subsequent publication (this has already happened)</t>
  </si>
  <si>
    <t>FHIR Extensions; FHIR Implementation Guide; FHIR Profile; V3 Documents-Clinical (e.g. CDA)</t>
  </si>
  <si>
    <t>Reference Domain Analysis Model (RDAM) Product Line Processes</t>
  </si>
  <si>
    <t xml:space="preserve">Functional Perspective: Impact on HL7 Product Lines and Product Families processes
Roles and Responsibilities: The project may identify and note HL7 product family differences, such as FHIR vs. C-CDA data-types or value sets; but, it is up to stakeholders, independent of this project, to use the HL7 UTG universal terminology governance process to request changes to legacy artefacts, if desired. 
1) EHR WG curates their FM, 2) CIMI WG curates their CLIM, 3) CIC WG verifies and validates clinical content, 
4) M&amp;amp;M WG verifies that RDAM MDD produced IG profiles standards-specifications and conformance-criteria are testable.
</t>
  </si>
  <si>
    <t xml:space="preserve">pilot-study comments-only HL7 ballot, including immunization, allergies and  intolerances using model driven development tools producing FHIR profiles. - Target: 2018 Sep WGM reconciliation 
Concurrent Investigative Study on process and impact to HL7 Product Lines and Families - Target: 2018 Sep WGM TSC GO-NOGO
Project End Date (all objectives have been met) - Target: 2018
</t>
  </si>
  <si>
    <t xml:space="preserve">Technical Perspective: The HL7 RDAM reference domain analysis model project need is to integrate EHRS-FM system functional model, CIMI CLIM (SOLOR, FHIM, CIMI, CQF) common logical information model; where, the EHRS FM will be refactored and aligned with the CIMI harmonized FHIM, CQI/CDS/CQF domain LIMs logical information models. The RDAM domain LIMs and Domain FMs functional models will be Sparx Enterprise Architect resident, within the “HL7 Cloud” and use open-source model to model transformation tools to constrain the RDAM to specify HL7 WG DAMs, the CIMI BMM basic meta model archetypes and patterns, DCMs detailed clinical models, FHIR FSDs structure definitions. HSPC SOLOR SNOMED extension for LOINC and RxNorm tools will manage context-specific CDEs common data elements, value and code sets across profiles and extensions, e.g., FHIR, CDA, C-CDA. 
  - The value proposition is that RDAM instantiated MDD model driven development tools can produce clear, complete, concise, correct, consistent and requirements-traceable implementation profiles, extensions, guides, APIs and reference-implementation artefacts to enable efficient-and-effective clinical decision support, knowledge-based-reasoning and population-based analytics. The requirements-traceable and consistent CDEs, CIMI-BMM, DCMs, etc. increase patient-value (lower cost, increase quality and safety) as consistent implementation artefacts, e.g., CDA, C-CDA, FHIR. 
  - As an example, the methodology might start with pre-coordinated, SDC structured data capture CIF clinical input form, which are consumed by objects, components, and services platforms. SDC depends on clear, complete, concise, correct, consistent and traceable CDEs, which are structured in accordance with use-case/scenario requirements-traceable consistent CIMI-FHIM-CQF with SOLOR-semantics. As we walk up the DIKW model-of-meaning ladder, CIMI prefers to follow the post-coordinated, DCM ANF analysis normal form path to knowledge based systems, population based analytics and business intelligence capabilities. 
</t>
  </si>
  <si>
    <t>Concurrent Technical Healthcare Reference Domain Analysis Model (RDAM)</t>
  </si>
  <si>
    <t>: SNOMED CT, LOINC, RxNorm for US Realm Exemplars</t>
  </si>
  <si>
    <t xml:space="preserve">2018 Jan Ballot Cycle Info: STU              
Ballot results: Did not meet basic vote requirements
Document Name: HL7 FHIR Profile: US-Core, Release 1 STU Release 2 </t>
  </si>
  <si>
    <t>N1</t>
  </si>
  <si>
    <t>HL7 CDA R2 Implementation Guide: C-CDA R2.1 Supplemental Templates for Minimally Structured Documents (Sdoc), Release 1 - US Realm</t>
  </si>
  <si>
    <t>HL7 CDA R2 IG: International Patient Summary, Release 1</t>
  </si>
  <si>
    <t>S2</t>
  </si>
  <si>
    <t>Clinical</t>
  </si>
  <si>
    <t>Admin</t>
  </si>
  <si>
    <t>Infrastructure</t>
  </si>
  <si>
    <t>Org Support</t>
  </si>
  <si>
    <t>&lt;a href="http://www.hl7.org/Special/committees/gas/docs.cfm"&gt;http://www.hl7.org/Special/committees/gas/docs.cfm</t>
  </si>
  <si>
    <t>&lt;a href="http://wiki.hl7.org/index.php?title=HL7_standards_Matrix"&gt;http://wiki.hl7.org/index.php?title=HL7_standards_Matrix</t>
  </si>
  <si>
    <t>&lt;a href="http://wiki.hl7.org/index.php?title=Arden_Syntax_Work_Group"&gt;http://wiki.hl7.org/index.php?title=Arden_Syntax_Work_Group</t>
  </si>
  <si>
    <t>&lt;a href="http://wiki.hl7.org/index.php?title=CDS_Big_Picture_IG_Project"&gt;http://wiki.hl7.org/index.php?title=CDS_Big_Picture_IG_Project</t>
  </si>
  <si>
    <t xml:space="preserve">&lt;a href="http://wiki.hl7.org/index.php?title=Arden_Syntax:Arden_Syntax_Test"&gt;http://wiki.hl7.org/index.php?title=Arden_Syntax:Arden_Syntax_Test </t>
  </si>
  <si>
    <t>All Received</t>
  </si>
  <si>
    <t>&lt;a href="http://www.hl7.org/special/Committees/claims/docs.cfm"&gt;http://www.hl7.org/special/Committees/claims/docs.cfm</t>
  </si>
  <si>
    <t>Potential issuance of Attachment regulation by CMS in 2018. An NPRM has been announced targeting August 2018 publication: &lt;a href="https://www.reginfo.gov/public/do/eAgendaViewRule?pubId=201710&amp;amp;RIN=0938-AT38"&gt;https://www.reginfo.gov/public/do/eAgendaViewRule?pubId=201710&amp;amp;RIN=0938-AT38</t>
  </si>
  <si>
    <t xml:space="preserve">The project requires meeting the CDA IG quality criteria established by the CDA Management Gruop and the Trifolia modeling/publishing tool. The implementation guide will be based on C-CDA R2.1 and the Periodontal Attachment Implementation Guide.
&lt;a href="http://www.hl7.org/special/Committees/projman/searchableProjectIndex.cfm?action=edit&amp;amp;ProjectNumber=1274"&gt;http://www.hl7.org/special/Committees/projman/searchableProjectIndex.cfm?action=edit&amp;amp;ProjectNumber=1274
</t>
  </si>
  <si>
    <t>&lt;a href="http://wiki.hl7.org/index.php?title=Orthodontic_Attachment_Implementation_Guide"&gt;http://wiki.hl7.org/index.php?title=Orthodontic_Attachment_Implementation_Guide</t>
  </si>
  <si>
    <t>Attachments Frequently asked Questions (FAQ) living document</t>
  </si>
  <si>
    <t>Create an updated Attachments FAQ document. It will be assembled to share information in anticipation of the potential requirements to be published in the Administrative Simplification; Health Care Claims Attachments (CMS-0053-P) proposed rule. The CMS/HHS Unified Agenda Fall 2017 (RIN: 0938-AT38) published that a Notice of Proposed Rule Making (NPRM) on the Attachments will be released on or around August 2018. The FAQ document may include information about the adopted standards and operating rules for attachments based on statutory requirements introduced in the Health Insurance Portability and Accountability Act (HIPAA) and reinforced in the Affordable Care Act. This FAQ will be a living document with an HL7 link for members to send questions for response.</t>
  </si>
  <si>
    <t>Christol Green, Durwin Day</t>
  </si>
  <si>
    <t>Submit for Informative Ballot(First Ballot Cycle) - Target: 2018 Sept Ballot
Complete Informative Reconciliation - Target: 2018 Oct
Request informative Publication - Target: 2018 Oct WGM
Submit Publication Request - Target: 2019 Jan
Project End Date (all objectives have been met) - Target: 2019 Feb</t>
  </si>
  <si>
    <t>White Paper (Balloted Informative)</t>
  </si>
  <si>
    <t>Potential Attachment regulation NPRM in August 2018, educational documentation for interested parties</t>
  </si>
  <si>
    <t xml:space="preserve">FAQ’s, Attachments, </t>
  </si>
  <si>
    <t>&lt;a href="http://gforge.hl7.org/svn/design-repos/trunk/rim-workspace"&gt;http://gforge.hl7.org/svn/design-repos/trunk/rim-workspace</t>
  </si>
  <si>
    <t>X12, WEDI, CMS</t>
  </si>
  <si>
    <t>&lt;a href="http://wiki.siframework.org/esMD"&gt;http://wiki.siframework.org/esMD+-+Electronic+Determination+of+Coverage</t>
  </si>
  <si>
    <t>&lt;a href="Http://www.hl7.org/special/committees/claims/docs.cfm"&gt;Http://www.hl7.org/special/committees/claims/docs.cfm</t>
  </si>
  <si>
    <t xml:space="preserve">Project documents will be available on the RCRIM wiki site: &lt;a href="http://wiki.hl7.org/index.php?title=Regulated_Clinical_Research_Information_Management."&gt;http://wiki.hl7.org/index.php?title=Regulated_Clinical_Research_Information_Management. </t>
  </si>
  <si>
    <t>See: &lt;a href="http://www.hl7.org/Special/committees/rcrim/index.cfm"&gt;http://www.hl7.org/Special/committees/rcrim/index.cfm and other BR&amp;amp;R links</t>
  </si>
  <si>
    <t>&lt;a href="https://gforge.hl7.org/svn/hl7v3/trunk/cpm/PubDb"&gt;https://gforge.hl7.org/svn/hl7v3/trunk/cpm/PubDb
(formerly was at: HL7 Publishing Document Repository: &lt;a href="http://spl-work-group.wikispaces.com/"&gt;http://spl-work-group.wikispaces.com/ )</t>
  </si>
  <si>
    <t>Resource content will be maintained in &lt;a href="http://gforge.hl7.org/svn/fhir/trunk/source."&gt;http://gforge.hl7.org/svn/fhir/trunk/source. Additional project tracking and supporting project documents will be kept/referenced from here (correct URL even though group is now called BR&amp;amp;R):
&lt;a href="http://www.hl7.org/Special/committees/rcrim/index.cfm"&gt;http://www.hl7.org/Special/committees/rcrim/index.cfm</t>
  </si>
  <si>
    <t>Exploration of FHIR resources to support of IDMP 11238/19844 Substances Standard and Technical Specification.</t>
  </si>
  <si>
    <t>This project will develop FHIR resources to support the content of the revised ISO 11238 IDMP Substance standard and its ISO/TS 19844 Technical Specification, and other domain areas with similar requirements. These cover a very detailed representation of the composition and derivation of substances used in medical preparations, beyond what is currently available in FHIR.</t>
  </si>
  <si>
    <t>Mary-Ann Slack (FDA), Panagiotis Telonis (EMA), Boris Brodsky (FDA)</t>
  </si>
  <si>
    <t xml:space="preserve">Submit HL7 PSS - Target: 2018 April
Development of draft FHIR models for Substances - Target: 2018 Q2,Q3 
Presentation of initial findings - Target: 2018 September WGM
Incorporation of feedback and re-draft - Target: 2018 Q4
Present updated models - Target: 2019 Jan WGM
Project End Date (all objectives have been met) - Target: 2019 May WGM
</t>
  </si>
  <si>
    <t>FHIR is a major new initiative by HL7 intended to further expand and accelerate interoperability between healthcare systems. There is an upcoming requirement to support the standardised exchange of detailed definitional Substance data, as covered by the ISO 11238 specification. This project does not intend to clash with the existing Substance FHIR resource, but will complement it with new resource(s). It is intended to add an extra level of substance specification detail, such as is typically used by regulators, and only indirectly used during normal medication related work flows (e.g. for lookups of unfamiliar substances).</t>
  </si>
  <si>
    <t>1) EMA
2) FDA</t>
  </si>
  <si>
    <t>ISO IDMP 11238 and 19844 Substances FHIR resources. 'SubstanceSpecification' resource, proposed name.</t>
  </si>
  <si>
    <t xml:space="preserve">Resource content will be maintained in &lt;a href="http://gforge.hl7.org/svn/fhir/trunk/source."&gt;http://gforge.hl7.org/svn/fhir/trunk/source. Additional project tracking and supporting project documents will be kept/referenced from here:
&lt;a href="http://www.hl7.org/Special/committees/rcrim/index.cfm"&gt;http://www.hl7.org/Special/committees/rcrim/index.cfm
</t>
  </si>
  <si>
    <t>On the HL7 Wiki Page titled: FHIR: Enhancing Implementation (ONC Grant Project) at: 
&lt;a href="http://wiki.hl7.org/index.php?title=FHIR:_Enhancing_Implementation_"&gt;http://wiki.hl7.org/index.php?title=FHIR:_Enhancing_Implementation_(ONC_Grant_Project)</t>
  </si>
  <si>
    <t xml:space="preserve">Provide configuration, tooling and development support for HL7&amp;rsquo;s Confluence and JIRA environments via work orders specified in advance by mutual agreement.2018-03-25: Contract amended to provide additional hours as a technical resource to support the completion of configuring the newly acquired Atlassian products Jira and Confluence to support work group collaboration activities. </t>
  </si>
  <si>
    <t>1. Prepare a set of updates to support basic workgroup interactions including:
  a. An online sign-in sheet to record meeting attendance at HL7 Working Group Meetings
  b. A standard meeting agenda and minutes template with a decision log and action item log
2. Complete implementation of an online Project Scope Statement
3. Adapt the Co-Chair handbook to a controlled online document that reduces redundant text and incorporates reference hyperlinks where appropriate
4. Prepare a Help Wanted function for workgroups to seek expert assistance within the HL7 Community
5. Prepare user tip sheets and documentation to use these features within Confluence
6. Review and revise templates for JIRA projects and issue tracking as needed
7. Make recommendations on configuration, permissions management and other infrastructure functions for Confluence and JIRA
8. Make recommendations for other features or plug-ins that may be beneficial to the HL7 Community
9. Perform other development and support tasks as directed by the HL7 CTO. 
Contract Amendment Scope of Work:
1. Record 1-3 webinars for future leaders to learn configurations and features
2. Clean up permissions and administrative access
3. Clean up the WGM attendance log work done to date and create a template for it with variables
4. Complete the Boilerplate/Generic Work Group Confluence Space
5. Create instructions for using the Boilerplate/Generic Work Group space to create new Work Group spaces/environments
6. Create How-To instructions (tip sheets) for all functions/features (e.g. ‘tip sheets’) that provide guidance on Confluence collaboration features for Work Groups
7. Deploy the templates (using variables) to create instances
8. Configure item-types, group types, space categories, and related constructs
9. Work with pilot users of the existing Confluence Project Scope Statement (PSS) template to elicit workflow requirements for the PSS review/approval process
10. Apply changes stemming from the Steering Division and Work Group reorganization.
11. Update the online PSS template to utilize PSS review/approval workflow (prototype for June)
12. Move Co-chair handbook to an online space in Confluence (prototype for June)
13. Move HQ forms to Confluence; implement workflows where appropriate
14. Have all Work Groups active on Confluence</t>
  </si>
  <si>
    <t>Leveraging Confluence and JIRA, design and implement a new ballot management and reconciliation process and tooling</t>
  </si>
  <si>
    <t xml:space="preserve">In exchange for satisfactory and timely submission of materials as approved by HL7 and according to the agreed upon delivery schedule defined below, HL7 shall pay Contractor $28,600 (USD) as follows:
 - Prepare a list of requirements &amp;amp; socialize for comments with members (including HL7 Affiliates)
 - Prepare draft detailed process &amp;amp; socialize for comments with members (including HL7 Affiliates)
 - Prepare a working prototype of the required technical infrastructure prior to release of FHIR R4 initial for comment ballot
 - Support and monitor outcome of ballot and reconciliation to check for problems and identify future improvements
 - Prepare a final report at the end of the process for TSC, and the committees, and identify what worked well and what didn't
Deliverables:
 - Project plan
 - Draft requirements document
 - Draft detailed process and solution design document
 - Working prototype of the required technical infrastructure prior to release of FHIR R4 initial “for comment” ballot
 - Updated / enhanced versions of Jira and supporting tools
 - Final close out report document and Consensus Pool
Proof of Concept tasks have not progressed as it was discovered that preparing and &amp;quot;cleaning&amp;quot; the gForge data was required in order to allow that data to be loaded into JIRA; this work took considerably more effort than expected. Tasks covered by this $10,000 amendment are the following: 
 - Configure fields and screens such that business rules are enforced during transitions
 - Write custom plug-ins to support the ballot process
 - Confirm the security model &amp;amp; configuration
 - Coordinate testing
 - Prepare training material
</t>
  </si>
  <si>
    <t xml:space="preserve">On the HL7 Wiki Page titled: FHIR: Enhancing Implementation (ONC Grant Project) at: 
&lt;a href="http://wiki.hl7.org/index.php?title=FHIR:_Enhancing_Implementation_"&gt;http://wiki.hl7.org/index.php?title=FHIR:_Enhancing_Implementation_(ONC_Grant_Project)
</t>
  </si>
  <si>
    <t xml:space="preserve">&lt;a href="http://wiki.hl7.org/index.php?title=CDS_on_FHIR"&gt;http://wiki.hl7.org/index.php?title=CDS_on_FHIR </t>
  </si>
  <si>
    <t>&lt;a href="http://wiki.hl7.org/index.php?title=HL7_CDS_Standards"&gt;http://wiki.hl7.org/index.php?title=HL7_CDS_Standards
&lt;a href="https://github.com/HL7/composite-knart"&gt;https://github.com/HL7/composite-knart</t>
  </si>
  <si>
    <t>Project page: &lt;a href="http://wiki.hl7.org/index.php?title=PDDI_CDS"&gt;http://wiki.hl7.org/index.php?title=PDDI_CDS 
Document repository: &lt;a href="https://github.com/HL7/PDDI-CDS"&gt;https://github.com/HL7/PDDI-CDS</t>
  </si>
  <si>
    <t>&lt;a href="http://wiki.hl7.org/index.php?title=Virtual_Medical_Record_"&gt;http://wiki.hl7.org/index.php?title=Virtual_Medical_Record_(vMR)</t>
  </si>
  <si>
    <t>&lt;a href="http://wiki.hl7.org/index.php?title=Clinical_Decision_Support_Workgroup"&gt;http://wiki.hl7.org/index.php?title=Clinical_Decision_Support_Workgroup</t>
  </si>
  <si>
    <t>&lt;a href="http://wiki.hl7.org/index.php?title=Expression_Logic_Harmonization"&gt;http://wiki.hl7.org/index.php?title=Expression_Logic_Harmonization
Other related project scope statements can be found here:
&lt;a href="http://wiki.hl7.org/index.php?title=Clinical_Quality_Information_Work_Group"&gt;http://wiki.hl7.org/index.php?title=Clinical_Quality_Information_Work_Group</t>
  </si>
  <si>
    <t>Project documentation will be deposited on the HL7 wiki site for the project: &lt;a href="http://wiki.hl7.org/index.php?title=Virtual_Medical_Record_"&gt;http://wiki.hl7.org/index.php?title=Virtual_Medical_Record_(vMR)</t>
  </si>
  <si>
    <t xml:space="preserve">&lt;a href="http://wiki.hl7.org/index.php?title=HL7_CDS_Standards"&gt;http://wiki.hl7.org/index.php?title=HL7_CDS_Standards
&lt;a href="https://github.com/HL7/composite-knart"&gt;https://github.com/HL7/composite-knart
</t>
  </si>
  <si>
    <t>&lt;a href="http://wiki.hl7.org/index.php?title=Clinical_Quality_Language"&gt;http://wiki.hl7.org/index.php?title=Clinical_Quality_Language</t>
  </si>
  <si>
    <t xml:space="preserve">This project will investigate the use of FHIR in a Clinical Quality Framework context with the goal of identifying best practices for the use of FHIR in support of the primary use cases of Clinical Decision Support and Clinical Quality Measurement, namely 1) Sharing knowledge artifacts, and 2) Obtaining Clinical Decision Support guidance as part of a clinical workflow. Areas of focus will include: 1) The use of FHIR for the representation and sharing of Clinical Quality Knowledge Artifacts 2) The use of FHIR for supporting Clinical Decision Support Guidance Services. 3) The use of FHIR for communicating the results of Quality Measurement evaluation. &lt;span lang="EN-CA" style="font-size:10.0pt;font-family:'Courier New';"&gt;The deliverable will be a specification and Implementation Guides that include conformance statements, profile definitions, and documentation required to support Clinical Decision Support and Clinical Quality Measurement use cases. These structures may include:
- CDS Knowledge Artifacts &amp;ndash; including Metadata, Logic, and Actions.
- Clinical Quality Measurement Artifacts.
- Decision Support Service. We anticipate, based on the growing community and vendor adoption of CDS Hooks, that the approach will be driven heavily by CDS Hooks and may potentially be foundationally CDS Hooks with modifications as needed to meet stakeholder needs.
- CDS Context. This element contains information such as the sender, receiver, workflow context, and other transient information relevant specifically to the request.
- CDS Input and Input Specification. The CDS Input element serves as the container for the input information for the call, including the context described above and the required patient information. CDS Input Specification allows a specification of required parameter values.
- CDS Output and Output Specification. CDS Output serves as the container for the response. CDS Output Specification allows a specification of what will be returned in the output.
- CDS Action Response. This element represents actions as described by the CDS Knowledge Artifact Specification.
- CDS Execution Message. This element defines a CDS Execution Message that may be returned in addition to or instead of the expected response such as warnings or errors generated by the evaluation of the request.
- Potentially other FHIR profiles and implementation guides that are needed for CDS and not covered in other FHIR profiles or implementation guides. 
In addition, the Parameter, OperationDefinition and OperationOutcome resources, as well as CDS Hooks Card structures, will be considered, as well as the FHIR Messaging protocol, as a way to specify the CDS request/response interaction. This project will coordinate with relevant existing efforts, in particular CDS Hooks.
</t>
  </si>
  <si>
    <t>&lt;a href="http://wiki.hl7.org/index.php?title=CDS_on_FHIR"&gt;http://wiki.hl7.org/index.php?title=CDS_on_FHIR</t>
  </si>
  <si>
    <t xml:space="preserve">2018 April - Received Joint Copyright Letter of Agreement signed by Boston Children's Hospital for the CDS Hooks specification.
2017 Dec: Revised PSS submitted. Former Project Name was 'FHIR-Based Quality Framework (CQF on FHIR)'
Implementation Guides may include Universal or realm-specific guides, in particular for the US. 
2017 Nov: CDS WG wants to proceed with the PSS that doesn't contain CDS Hooks work in it.
Cosponsor Approval: CDS 2017-01-19
2017 Jan: Revised PSS submitted.
Per Bryn Rhodes: This CQF-on-FHIR project is replacing both project #1187 'CDS-on-FHIR' and project #1189 'FHIR eCQM Profile'
Other Vendor: Knowledge Content Vendors
</t>
  </si>
  <si>
    <t xml:space="preserve">&lt;a href="http://wiki.hl7.org/index.php?title=Family_Health_History_Overview"&gt;http://wiki.hl7.org/index.php?title=Family_Health_History_Overview </t>
  </si>
  <si>
    <t>&lt;a href="http://wiki.hl7.org/index.php?title=Clinical_Genomics_Domain_Information_Model"&gt;http://wiki.hl7.org/index.php?title=Clinical_Genomics_Domain_Information_Model(s)_Project</t>
  </si>
  <si>
    <t>This project will identify and define extensions, profiles, terminologies standards and resources necessary for the reporting of clinical genetic/genomic/biomolecular findings and interpretations related to the domain of clinical genetics/genomics sufficient for precision medicine. This includes items like extensions, profiles, domain specific examples, implementation guides, and a sequencing resource. This work will be defined using the available FHIR tooling and in accordance with documented quality guidelines and balloted as part of the initial FHIR specification. The GeneticsObservation profile will then be extended to allow for links to sequence. In addition, as the committee deems appropriate and time availability permits, it will define a FHIR extensions relevant to domain content and expected to be necessary to support consistent early implementations including ability to link to external data, knowledge, and lab organizations.</t>
  </si>
  <si>
    <t>&lt;a href="http://wiki.hl7.org/index.php?title=ClinicalGenomics_FHIR_IG_Proposal"&gt;http://wiki.hl7.org/index.php?title=ClinicalGenomics_FHIR_IG_Proposal
Main HL7 website Clinical Genomics document repository</t>
  </si>
  <si>
    <t>2018: FMG determined that FHIR Implementation Guides will be balloted separately from Core. The Work Group submitted a NIB for a FHIR IG and an updated PSS to clarify this.
Per TJulian: although this PSS refers to external content, that external content is NOT standard(s) on which the project will be built, therefore ARB review is not necessary.
We found out more info about this IG at &lt;a href="http://wiki.hl7.org/index.php?title=ClinicalGenomics_FHIR_IG_Proposal"&gt;http://wiki.hl7.org/index.php?title=ClinicalGenomics_FHIR_IG_Proposal
Updated target dates to Jan 2019 based the FHIR STU R4 timeline.
Updated target dates to May, 2017 based the FHIR timeline.
Nov 2105: G. Alterovitz - This project replaces project 1110.
This project will not ballot directly. Instead, content will be combined with resources from other committees and jointly balloted as part of the next FHIR DSTU ballot (managed as a distinct TSC project).</t>
  </si>
  <si>
    <t>&lt;a href="http://wiki.hl7.org/index.php?title=CV_DAM"&gt;http://wiki.hl7.org/index.php?title=CV_DAM
HL7 WIKI, CIC web page on &lt;a href="http://www.hl7.org"&gt;www.hl7.org</t>
  </si>
  <si>
    <t>&lt;a href="http://www.hl7.org/Special/committees/cic/index.cfm"&gt;http://www.hl7.org/Special/committees/cic/index.cfm</t>
  </si>
  <si>
    <t xml:space="preserve">This is phase 2 of the MAX project (id: 742). The MAX project was a tool development project, this project is a tool deployment project.
&lt;a href="http://www.hl7.org/special/Committees/projman/searchableProjectIndex.cfm?action=edit&amp;amp;ProjectNumber=742"&gt;http://www.hl7.org/special/Committees/projman/searchableProjectIndex.cfm?action=edit&amp;amp;ProjectNumber=742
</t>
  </si>
  <si>
    <t xml:space="preserve">The project will update the 'old' wiki page for all project related documents.
&lt;a href="http://wiki.hl7.org/index.php?title=MAX_-_Model_Automated_eXchange"&gt;http://wiki.hl7.org/index.php?title=MAX_-_Model_Automated_eXchange 
</t>
  </si>
  <si>
    <t xml:space="preserve">This project will identify and define a set of common clinical data elements (CDEs) that are generalizable across most clinical registries. For the purposes of this project, by CDEs we mean clinical data elements that are expected to be used in most registries. Data that are generally collected regardless of the type of patient or clinical care provided e.g., demographics, history, immunizations, vital signs, smoking status. This set of CDEs will not contain data that are mostly specific to medical specialties e.g., cardiology data. 
The development of the CDEs will be informed as much as practical by existing standards and recommendations, including but not limited to ONC, the Medical Device Epidemiology Network, an FDA public-private partnership (MDEpiNet), US Core and FHIR, similar work from the ONC Health IT Standards Committee, and similar international efforts. The data element set we develop will be applicable to registries within the US and globally.
</t>
  </si>
  <si>
    <t>The number of registries has grown considerably in recent years, and the volume and variety of data flowing in and out of registries is increasing. Organizations participating in registries are challenged with the work of capturing and submitting data to multiple registries, each in many cases with their own data submission requirements. Some medical specialty and healthcare professional societies and associations operate multiple registries and want to be able to more easily generate reports covering multiple registries. These registry programs containing multiple individual registries have encountered barriers due to variation in data formats and data models. These programs would also like to be able to obtain data directly from EHRs and other clinical information systems, but the inconsistency in data element names and formats makes this type of interoperability challenging. Defining a core set of CDEs with consistent naming conventions and definitions along with terminology bindings will facilitate interoperability between registries and their source data systems, as well as with other registries. 
This project aims to identify and define a minimum set of CDEs that can be utilized in registries, EHRs and other clinical information systems. The CDEs will be modeled and the HL7 Domain Analysis Model 'Domain Analysis Model: Common Clinical Registry Framework, Release 1' (CCRF DAM) will be updated to contain the CDEs, setting the stage for the development in a future project of a FHIR IG containing the CDEs.
Link to published DAM:
&lt;a href="http://www.hl7.org/implement/standards/product_brief.cfm?product_id=467"&gt;http://www.hl7.org/implement/standards/product_brief.cfm?product_id=467</t>
  </si>
  <si>
    <t>&lt;a href="http://wiki.hl7.org/index.php?title=Registry_CDEs"&gt;http://wiki.hl7.org/index.php?title=Registry_CDEs</t>
  </si>
  <si>
    <t>Technical Reference Domain Analysis Model (RDAM) Mapping</t>
  </si>
  <si>
    <t>Concurrent TSC/SGB Investigative Study on process and impact to HL7 Product Lines and Families</t>
  </si>
  <si>
    <t xml:space="preserve">&lt;a href="http://wiki.hl7.org/index.php?title=Template:Project_Page."&gt;http://wiki.hl7.org/index.php?title=Template:Project_Page.
RDAM.HL7.Org
</t>
  </si>
  <si>
    <t xml:space="preserve">Project documents will be posted on the HL7 Wiki under the CIC workgroup
&lt;a href="http://wiki.hl7.org/index.php?title=Trauma_Registry"&gt;http://wiki.hl7.org/index.php?title=Trauma_Registry
</t>
  </si>
  <si>
    <t>&lt;a href="http://wiki.hl7.org/index.php?title=EMS_Outcomes_project"&gt;http://wiki.hl7.org/index.php?title=EMS_Outcomes_project</t>
  </si>
  <si>
    <t>Traumatic injury is the leading cause of death in the first four decades of life, according to the National Center for Health Statistics. Trauma typically involves young adults and results in the loss of more productive work years than both cancer and heart disease combined. Each year, more than 140,000 Americans die and approximately 80,000 more are permanently disabled as a result of injury. The loss of productivity and health care costs account for 100 billion dollars annually.
Research provides evidence of the effectiveness of trauma and EMS systems in reducing mortality, morbidity, and lost productivity from traumatic injuries. The NTDS was constructed to facilitate quality research into ways to enhance our ability to improve trauma care in the United States.
De jure standardization of the existing de facto standard, NTDS, will further enhance the quality of information available for performance management, quality control, and research into better trauma care.
References for above claims are provided in the introduction to the NTDS dictionary, available at &lt;a href="http://www.facs.org."&gt;www.facs.org.</t>
  </si>
  <si>
    <t xml:space="preserve">Project materials will be kept on the HL7 project wiki.
&lt;a href="http://wiki.hl7.org/index.php?title=CIC#Projects"&gt;http://wiki.hl7.org/index.php?title=CIC#Projects
</t>
  </si>
  <si>
    <t>CQI Work Group manages their 3-year plan on their HL7.org Work Group page last uploaded on 1/16/2017 (http://www.hl7.org/Special/committees/cqi/docs.cfm).</t>
  </si>
  <si>
    <t>CQI Work Group manages their 3-year plan on their HL7.org Work Group page last uploaded on 1/16/2017 (&lt;a href="http://www.hl7.org/Special/committees/cqi/docs.cfm"&gt;http://www.hl7.org/Special/committees/cqi/docs.cfm).</t>
  </si>
  <si>
    <t>&lt;a href="http://wiki.hl7.org/index.php?title=Clinical_Quality_Information_Work_Group"&gt;http://wiki.hl7.org/index.php?title=Clinical_Quality_Information_Work_Group</t>
  </si>
  <si>
    <t xml:space="preserve">&lt;a href="http://wiki.hl7.org/index.php?title=Quality_Reporting_Document_Architecture"&gt;http://wiki.hl7.org/index.php?title=Quality_Reporting_Document_Architecture </t>
  </si>
  <si>
    <t xml:space="preserve">Sept 2016 Update: The new STU ballot scheduled for January 2017 will update the QDM-based HQMF based on changes to QDM used in the US Domain for creating electronic clinical quality measures (eCQMs) and also update consistent with the HQMF R1 Normative ballot also scheduled for the January 2017 ballot.  Oct 2015 Update: In October 2015, an update was published to address QDM 4.2. Update 10/27/15: Will conduct a DSTU update to address DSTU comments with an approved errata disposition that have not yet been addressed in the IG. This project is intended to create a domain analysis model to describe the content required within EHRs to measure quality and performance and maintain safety standards. The information model content will be derived from the Quality Data Model (QDM) established in a public consensus process by National Quality Forum (NQF) in the United States. QDM is a model of information based on the needs of quality measure developers and clinical decision support rule creators. It has now been tested in the retooling of 113 existing quality measures into HQMF format and in a number of CDS rules in an eRecommendations project funded by the Agency for Healthcare Research and Quality (AHRQ). The QDM model will be described in detail at three levels: 1) First is the need, background and definitions. 2) The second level is the set of CDA and RIM templates developed to describe each of the QDM elements. This section will further describe the constraints applied and conventions used to manage the various data contexts and attributes required by the QDM and measures. It will also describe the comparators used to indicate relationships between data elements (e.g., A occurring &lt;= 3 days before B). 3) The third section will list the areas that could not be sufficiently described using existing standards with suggestions for harmonization of existing standards or gaps that need to be filled to manage the domain. The document will provide sufficient detail for the HQMF that the DSTU can be implemented in more standard and structured manner. The goal is to provide a standard methodology for implementing performance measurement in clinical information systems to enable current and future measures of meaningful use of EHRs and patient centered measures of health. Update 5/6/2014: The DSTU will be updated to incorporate changes introduced in the base standard that this implementation guide is based on: the Health Quality Measure Format (HQMF) Release 2.1. The HQMF R2.1 standard has been refactored to produce: - A modular framework for clinical quality measures which cleanly separates metadata, expression logic and data model - Modules that encompass the existing metadata, expression logic and data model capabilities The scope is primarily limited to updating the DSTU to meet the changes and minor revisions made in HQMF R2.1 to support Meaningful Use Stage 3. In addition, minor revisions or additional guidance will be provided to implement aspects HQMF R2.1, in response to comments received during the DSTU period. The specific issues that will be in scope are listed here: https://docs.google.com/spreadsheets/d/1DeMqTfA9u7iFcjoTrP0F-AZ0WIDK6l-YIABIj5sanhc/edit </t>
  </si>
  <si>
    <t>The QDM-based HQMF is based on the HQMF project (#508). HQMF will also be balloted in the January 2017 ballot cycle as a Normative (R1) ballot. The CQI WG expects to be able to manage the two ballots concurrently. (&lt;a href="http://www.hl7.org/special/Committees/projman/searchableProjectIndex.cfm?action=edit&amp;amp;ProjectNumber=756"&gt;http://www.hl7.org/special/Committees/projman/searchableProjectIndex.cfm?action=edit&amp;amp;ProjectNumber=756)</t>
  </si>
  <si>
    <t xml:space="preserve">The Project Repository Location is located at: &lt;a href="http://www.hl7.org/implement/standards/product_brief.cfm?product_id=346"&gt;http://www.hl7.org/implement/standards/product_brief.cfm?product_id=346 </t>
  </si>
  <si>
    <t xml:space="preserve">2018 April: Update from F. Eisenberg:
STU 2.1 Update published June 2017, current expiration date is December 28, 2018 according to the HL7 STU site. 
STU 2.0 (the last ballot) was published December 2016 based on the September 2016 ballot and it drives the December 28, 2018 expiration date.
2017 July: TSC approved the Unballoted STU Update Publication Request for HL7 CDA&amp;#174; R2 Implementation Guide: Quality Reporting Document Architecture (QRDA III), Release 1 - US Realm STU 2.1 at TSC Tracker 13581
2017: WG submitted STU Publication Request for HL7 CDA&amp;#174; R2 Implementation Guide: Quality Reporting Document Architecture (QRDA III), Release 2 - US Realm at TSC Tracker 12483
May 2016: Updated PSS submitted.
March 2016: TSC approved DSTU extension for HL7 Implementation Guide for CDA&amp;#174; Release 2: Quality Reporting Document Architecture - Category III (QRDA III), DSTU Release 1.1 at TSC Tracker 9659 
2015 June: Work Group submitted DSTU Extension Request for HL7 Implementation Guide for CDA&amp;#174; Release 2: Quality Reporting Document Architecture - Category III (QRDA III), DSTU Release 1 for 12 months. WG is planning on taking the IG to Normative in the Oct 2015 ballot cycle, however the DSTU will expire before all the comments are reconciled and they are able to publish, thus a DSTU extension is needed.
Synchronization With Other SDOs / Profilers: National Quality Forum (NQF) Quality Data Model (QDM) </t>
  </si>
  <si>
    <t xml:space="preserve">&lt;a href="http://www.hl7.org/implement/standards/fhir/qicore/qicore.html"&gt;http://www.hl7.org/implement/standards/fhir/qicore/qicore.html
&lt;a href="http://hl7docs.appspot.com/quick/index.html"&gt;http://hl7docs.appspot.com/quick/index.html
</t>
  </si>
  <si>
    <t xml:space="preserve">Dependent on HQMF R1 Normative which will be balloted at the same time (January 2017). The CQI WG expects to be able to successfully ballot the STU with the normative HQMF ballot. Project ID for HQMF is 508 (&lt;a href="http://www.hl7.org/special/Committees/projman/searchableProjectIndex.cfm?action=edit&amp;amp;ProjectNumber=508"&gt;http://www.hl7.org/special/Committees/projman/searchableProjectIndex.cfm?action=edit&amp;amp;ProjectNumber=508). 
</t>
  </si>
  <si>
    <t>&lt;a href="http://wiki.hl7.org/index.php?title=Harmonization_of_Health_Quality_Information_model"&gt;http://wiki.hl7.org/index.php?title=Harmonization_of_Health_Quality_Information_model</t>
  </si>
  <si>
    <t xml:space="preserve">CBCP WG 3-Year Plan residesin gForge: &lt;a href="https://gforge.hl7.org/gf/project/cbcc/docman/CBCC%20Administrative/Admin%202018/CBCC3yrProjectPlanning%20Jan%202018%20DRAFT%20Tue%20Q4.xlsx"&gt;https://gforge.hl7.org/gf/project/cbcc/docman/CBCC%20Administrative/Admin%202018/CBCC3yrProjectPlanning%20Jan%202018%20DRAFT%20Tue%20Q4.xlsx
(Updates can be made on the file as they come about) </t>
  </si>
  <si>
    <t xml:space="preserve">&lt;a href="http://wiki.hl7.org/index.php?title=Community-Based_Collaborative_Care"&gt;http://wiki.hl7.org/index.php?title=Community-Based_Collaborative_Care </t>
  </si>
  <si>
    <t xml:space="preserve"> &lt;a href="http://wiki.hl7.org/index.php?title=HL7_SPIA_Cookbook_Project"&gt;http://wiki.hl7.org/index.php?title=HL7_SPIA_Cookbook_Project </t>
  </si>
  <si>
    <t>&lt;a href="http://gforge.hl7.org/gf/project/vtwotovthree/"&gt;http://gforge.hl7.org/gf/project/vtwotovthree/</t>
  </si>
  <si>
    <t xml:space="preserve">HL7 GForge: &lt;a href="http://gforge.hl7.org/gf/project/hdf/"&gt;http://gforge.hl7.org/gf/project/hdf/
Wiki page: &lt;a href="http://wiki.hl7.org/index.php?title=Unified_Conformance_Guidance"&gt;http://wiki.hl7.org/index.php?title=Unified_Conformance_Guidance
</t>
  </si>
  <si>
    <t>&lt;a href="http://wiki.hl7.org/index.php?title=Template:Project_Page."&gt;http://wiki.hl7.org/index.php?title=Template:Project_Page.</t>
  </si>
  <si>
    <t>&lt;a href="http://www.hl7.org/Special/committees/education/docs.cfm"&gt;http://www.hl7.org/Special/committees/education/docs.cfm</t>
  </si>
  <si>
    <t>Project documents will be stored on the EHR WG wiki: &lt;a href="http://wiki.hl7.org/index.php?title=EHR."&gt;http://wiki.hl7.org/index.php?title=EHR.</t>
  </si>
  <si>
    <t>&lt;a href="http://wiki.hl7.org/index.php?title=EHR_Interoperability_WG"&gt;http://wiki.hl7.org/index.php?title=EHR_Interoperability_WG</t>
  </si>
  <si>
    <t xml:space="preserve">&lt;a href="http://wiki.hl7.org/index.php?title=EHRs_FM_Profiling_Tool"&gt;http://wiki.hl7.org/index.php?title=EHRs_FM_Profiling_Tool 
HL7 gforge. &lt;a href="http://gforge.hl7.org/gf/project/ehrsfm_profile/docman/"&gt;http://gforge.hl7.org/gf/project/ehrsfm_profile/docman/ 
</t>
  </si>
  <si>
    <t>&lt;a href="http://wiki.hl7.org/index.php?title=Personal_Health_Record_System_Functional_Model"&gt;http://wiki.hl7.org/index.php?title=Personal_Health_Record_System_Functional_Model</t>
  </si>
  <si>
    <t>&lt;a href="http://wiki.hl7.org/index.php?title=EHR_Podiatry-Workgroup"&gt;http://wiki.hl7.org/index.php?title=EHR_Podiatry-Workgroup</t>
  </si>
  <si>
    <t xml:space="preserve">The Wiki is: &lt;a href="http://wiki.hl7.org/index.php?title=Product_EHR_ENCPRS_FP"&gt;http://wiki.hl7.org/index.php?title=Product_EHR_ENCPRS_FP </t>
  </si>
  <si>
    <t>&lt;a href="http://www.hl7.org/Special/committees/emergencycare/index.cfm"&gt;http://www.hl7.org/Special/committees/emergencycare/index.cfm
&lt;a href="http://healthlevelseven.projectinsight.net"&gt;http://healthlevelseven.projectinsight.net in the Emergency Care Workgroup Folder</t>
  </si>
  <si>
    <t>&lt;a href="http://wiki.hl7.org/index.php?title=Emergency_Care"&gt;http://wiki.hl7.org/index.php?title=Emergency_Care</t>
  </si>
  <si>
    <t>&lt;a href="https://github.com/HL7/sdc"&gt;https://github.com/HL7/sdc</t>
  </si>
  <si>
    <t>&lt;a href="https://github.com/smart-on-fhir/smart-on-fhir.github.io"&gt;https://github.com/smart-on-fhir/smart-on-fhir.github.io</t>
  </si>
  <si>
    <t>URL where requirements will be documented: 
&lt;a href="http://wiki.siframework.org/Data"&gt;http://wiki.siframework.org/Data+Access+Framework+Homepage 
FHIR's SVN repository
FHIR gForge Tracking Tools</t>
  </si>
  <si>
    <t xml:space="preserve">&lt;a href="http://wiki.hl7.org/fhir/workshop/dev"&gt;http://wiki.hl7.org/fhir/workshop/dev </t>
  </si>
  <si>
    <t xml:space="preserve">&lt;a href="http://wiki.hl7.org/index.php?title=FHIR_Conformance_QA_Criteria"&gt;http://wiki.hl7.org/index.php?title=FHIR_Conformance_QA_Criteria </t>
  </si>
  <si>
    <t>&lt;a href="http://gforge.hl7.org/svn/fhir/trunk/documents/ballotprocess"&gt;http://gforge.hl7.org/svn/fhir/trunk/documents/ballotprocess</t>
  </si>
  <si>
    <t xml:space="preserve">&lt;a href="http://www.hl7.org/fhir"&gt;www.hl7.org/fhir, and &lt;a href="http://gforge.hl7.org/gf/project/fhir"&gt;http://gforge.hl7.org/gf/project/fhir </t>
  </si>
  <si>
    <t>&lt;a href="http://wiki.hl7.org/index.php?title=Financial_Management_FHIR_Resource_Development"&gt;http://wiki.hl7.org/index.php?title=Financial_Management_FHIR_Resource_Development</t>
  </si>
  <si>
    <t>Project information and documents will be posted at the project wiki page ( &lt;a href="http://wiki.hl7.org/index.php?title=DoF_Project_-_Device_Data_Reporting"&gt;http://wiki.hl7.org/index.php?title=DoF_Project_-_Device_Data_Reporting) and on GForge (linked from the wiki page).</t>
  </si>
  <si>
    <t>&lt;a href="http://www.hl7.org/Special/committees/gas/projects.cfm"&gt;http://www.hl7.org/Special/committees/gas/projects.cfm</t>
  </si>
  <si>
    <t xml:space="preserve">&lt;a href="https://art-decor.org/art-decor/decor-project--evthm-&lt;a href="http://www.eventathome.de"&gt;www.eventathome.de"&gt;https://art-decor.org/art-decor/decor-project--evthm-&lt;a href="http://www.eventathome.de"&gt;www.eventathome.de 
</t>
  </si>
  <si>
    <t>&lt;a href="http://www.hl7italia.it/sites/default/files/Hl7/docs/public/HL7Italia-IG-CDA2_RefertoMedicinaLab-v1.1-S.pdf"&gt;http://www.hl7italia.it/sites/default/files/Hl7/docs/public/HL7Italia-IG-CDA2_RefertoMedicinaLab-v1.1-S.pdf</t>
  </si>
  <si>
    <t>&lt;a href="http://www.hl7italia.it/sites/default/files/Hl7/docs/ballot/FP_FSE_EHRSFMR2_2016Gennaio/HL7IT-PF_FSE_Regionale-v1.0-2ballot-20160120.zip"&gt;http://www.hl7italia.it/sites/default/files/Hl7/docs/ballot/FP_FSE_EHRSFMR2_2016Gennaio/HL7IT-PF_FSE_Regionale-v1.0-2ballot-20160120.zip</t>
  </si>
  <si>
    <t>&lt;a href="http://www.hl7italia.it/sites/default/files/Hl7/docs/public/HL7Italia-IG_CDA2_PSS-v1.2-S.pdf"&gt;http://www.hl7italia.it/sites/default/files/Hl7/docs/public/HL7Italia-IG_CDA2_PSS-v1.2-S.pdf</t>
  </si>
  <si>
    <t>Project progress updates will be available on 
&lt;a href="http://www.hl7.org.nz/"&gt;http://www.hl7.org.nz/ and 
&lt;a href="http://www.health.govt.nz/our-work/ehealth/health-information-standards/standards-open-public-comment"&gt;http://www.health.govt.nz/our-work/ehealth/health-information-standards/standards-open-public-comment</t>
  </si>
  <si>
    <t xml:space="preserve">IIWG documents at &lt;a href="http://www.hl7.org/Special/committees/imagemgt/docs.cfm"&gt;http://www.hl7.org/Special/committees/imagemgt/docs.cfm 
Direct links to PS3.20 at 
(PDF) &lt;a href="http://dicom.nema.org/medical/dicom/current/output/pdf/part20.pdf"&gt;http://dicom.nema.org/medical/dicom/current/output/pdf/part20.pdf and 
(HTML) &lt;a href="http://dicom.nema.org/medical/dicom/current/output/html/part20.html."&gt;http://dicom.nema.org/medical/dicom/current/output/html/part20.html.  
</t>
  </si>
  <si>
    <t>Other synchronization with other SDO/Profilers: See introduction to DICOM Supplement 155 at &lt;a href="ftp://medical.nema.org/medical/dicom/final/sup155_ft.pdf"&gt;ftp://medical.nema.org/medical/dicom/final/sup155_ft.pdf for description of coordination with IHE (MRRT Profile) and RSNA (Rad Report Templates).</t>
  </si>
  <si>
    <t>&lt;a href="http://wiki.hl7.org/index.php?title=IIWG_Synchronization_Project"&gt;http://wiki.hl7.org/index.php?title=IIWG_Synchronization_Project</t>
  </si>
  <si>
    <t>&lt;a href="http://wiki.hl7.org/index.php?title=FHIRPath_CQL"&gt;http://wiki.hl7.org/index.php?title=FHIRPath_CQL</t>
  </si>
  <si>
    <t>2018 March: TSC approved the Normative Notification for HL7 Version 3 Standard: Privacy and Security Architecture Framework - Trust Framework for Federated Authorization, Release 1 at TSC Tracker 15719 
2017 June: TSC approved STU Publication Request for HL7 Cross-Paradigm Specification: FHIRPath at TSC Tracker 13165 for 12 months through 2018-07-21.
New Product Definition: Clinical Quality Language</t>
  </si>
  <si>
    <t>&lt;a href="http://wiki.hl7.org/index.php?title=HL7_Over_HTTP"&gt;http://wiki.hl7.org/index.php?title=HL7_Over_HTTP</t>
  </si>
  <si>
    <t xml:space="preserve">Project is using Confluence PSS template at: &lt;a href="http://confluence.hl7.org:8090/pages/viewpage.action?pageId=5997475"&gt;http://confluence.hl7.org:8090/pages/viewpage.action?pageId=5997475
2017 Dec: LLaakso:
Dear INM Cochairs, 
The 5 year anniversary of the reaffirmation of HL7 Version 3 Standard: Master File - Registry Infrastructure R1  (ANSI/HL7 V3 MFRI R1 )); has passed and we need to notify ANSI quickly of what the intent is with this standard. Is it still being used in its current form and will be re-re-affirmed? Or are there changes needed and an R2 project will be underway? Or has it passed its maturity and can be withdrawn?
AJulian:
IMHO - will reaffirm.
I will socialize with ITS and MnM to verify.
</t>
  </si>
  <si>
    <t>&lt;a href="http://wiki.siframework.org/Data"&gt;http://wiki.siframework.org/Data+Access+Framework+Homepage 
FHIR's SVN repository</t>
  </si>
  <si>
    <t>mFHAST Project Directory: &lt;a href="http://wiki.hl7.org/index.php?title=MHWG_Projects_mFHAST"&gt;http://wiki.hl7.org/index.php?title=MHWG_Projects_mFHAST</t>
  </si>
  <si>
    <t>The HL7 wiki for the Anatomic Pathology Working Group
&lt;a href="http://wiki.hl7.org/index.php?title=Anatomic_Pathology_Work_Group"&gt;http://wiki.hl7.org/index.php?title=Anatomic_Pathology_Work_Group</t>
  </si>
  <si>
    <t xml:space="preserve">Interim content:
&lt;a href="http://wiki.ihe.net/index.php?title=IHE-SNI_Lab_Harmonization"&gt;http://wiki.ihe.net/index.php?title=IHE-SNI_Lab_Harmonization 
</t>
  </si>
  <si>
    <t xml:space="preserve">&lt;a href="http://gforge.hl7.org/svn/fhir/trunk/source."&gt;http://gforge.hl7.org/svn/fhir/trunk/source. Additional project tracking and supporting project documents will be kept here:
&lt;a href="http://wiki.hl7.org/index.php?title=OO_Projects"&gt;http://wiki.hl7.org/index.php?title=OO_Projects 
</t>
  </si>
  <si>
    <t>&lt;a href="http://wiki.hl7.org/index.php?title=UDI&amp;amp;action=edit&amp;amp;redlink=1"&gt;http://wiki.hl7.org/index.php?title=UDI&amp;amp;action=edit&amp;amp;redlink=1</t>
  </si>
  <si>
    <t xml:space="preserve">Replaces Specimen DAM Release 1 (&lt;a href="http://www.hl7.org/implement/standards/product_brief.cfm?product_id=394"&gt;http://www.hl7.org/implement/standards/product_brief.cfm?product_id=394) </t>
  </si>
  <si>
    <t xml:space="preserve">Project Wiki page: &lt;a href="http://wiki.hl7.org/index.php?title=Specimen"&gt;http://wiki.hl7.org/index.php?title=Specimen
HL7 GForge/SVN - Enterprise Architect Models
</t>
  </si>
  <si>
    <t xml:space="preserve">&lt;a href="http://www.hl7.org/special/Committees/projman/searchableProjectIndex.cfm?ref=common"&gt;http://www.hl7.org/special/Committees/projman/searchableProjectIndex.cfm?ref=common
Laboratory Order Interface Implementation Guide (LOI IG) DSTU &lt;a href="http://www.hl7.org/special/Committees/projman/searchableProjectIndex.cfm?action=edit&amp;amp;ProjectNumber=922"&gt;http://www.hl7.org/special/Committees/projman/searchableProjectIndex.cfm?action=edit&amp;amp;ProjectNumber=922
Ambulatory Laboratory Results Reporting IG for LRI, Release 1
&lt;a href="http://www.hl7.org/special/Committees/projman/searchableProjectIndex.cfm?action=edit&amp;amp;ProjectNumber=792"&gt;http://www.hl7.org/special/Committees/projman/searchableProjectIndex.cfm?action=edit&amp;amp;ProjectNumber=792
Electronic Health Record-System (EHR-S)Functional Requirements Documentation for Laboratory Interoperability Transactions - EHR-S Functional Requirements Implementation Guide for Lab Results Interface (LRI)- &lt;a href="http://www.hl7.org/special/Committees/projman/searchableProjectIndex.cfm?action=edit&amp;amp;ProjectNumber=1095"&gt;http://www.hl7.org/special/Committees/projman/searchableProjectIndex.cfm?action=edit&amp;amp;ProjectNumber=1095
Electronic Health Record-System (EHR-S)Functional Requirements Documentation for Laboratory Interoperability Transactions - EHR-S Functional Profile for Laboratory - &lt;a href="http://www.hl7.org/special/Committees/projman/searchableProjectIndex.cfm?action=edit&amp;amp;ProjectNumber=1096"&gt;http://www.hl7.org/special/Committees/projman/searchableProjectIndex.cfm?action=edit&amp;amp;ProjectNumber=1096
Planned conformance framework specifications for Incorporate (a CGIT project)- ADD NUMBER once in Project insight
</t>
  </si>
  <si>
    <t>&lt;a href="http://wiki.siframework.org/LRI"&gt;http://wiki.siframework.org/LRI+EHR-S+Functional+Requirements+IG</t>
  </si>
  <si>
    <t xml:space="preserve">&lt;a href="http://www.hl7.org/special/Committees/projman/searchableProjectIndex.cfm?ref=common"&gt;http://www.hl7.org/special/Committees/projman/searchableProjectIndex.cfm?ref=common
Laboratory Order Interface Implementation Guide (LOI IG) DSTU &lt;a href="http://www.hl7.org/special/Committees/projman/searchableProjectIndex.cfm?action=edit&amp;amp;ProjectNumber=922"&gt;http://www.hl7.org/special/Committees/projman/searchableProjectIndex.cfm?action=edit&amp;amp;ProjectNumber=922
Ambulatory Laboratory Results Reporting IG for LRI, Release 1
&lt;a href="http://www.hl7.org/special/Committees/projman/searchableProjectIndex.cfm?action=edit&amp;amp;ProjectNumber=792"&gt;http://www.hl7.org/special/Committees/projman/searchableProjectIndex.cfm?action=edit&amp;amp;ProjectNumber=792
HL7 Version 2 Implementation Guide: Laboratory Test Compendium Framework, Release 2 (eDOS)
&lt;a href="http://www.hl7.org/special/Committees/projman/searchableProjectIndex.cfm?action=edit&amp;amp;ProjectNumber=973"&gt;http://www.hl7.org/special/Committees/projman/searchableProjectIndex.cfm?action=edit&amp;amp;ProjectNumber=973
Meaningful Use EHR System Functional Profile (of EHR System Functional Model Release 2)
&lt;a href="http://www.hl7.org/special/Committees/projman/searchableProjectIndex.cfm?action=edit&amp;amp;ProjectNumber=1008"&gt;http://www.hl7.org/special/Committees/projman/searchableProjectIndex.cfm?action=edit&amp;amp;ProjectNumber=1008
Electronic Health Record-System (EHR-S)Functional Requirements Documentation for Laboratory Interoperability Transactions - EHR Functional Requirements Implementation Guide for Lab Results Interface (LRI)- PI#1095
Electronic Health Record-System (EHR-S)Functional Requirements Documentation for Laboratory Interoperability Transactions - EHR-S Functional Requirements Implementation Guide for Lab Orders Interface (LOI)- PI#1096
</t>
  </si>
  <si>
    <t>Project Wiki page: &lt;a href="http://wiki.hl7.org/index.php?title=Specimen"&gt;http://wiki.hl7.org/index.php?title=Specimen
HL7 GForge/SVN - V3 artifact repository</t>
  </si>
  <si>
    <t>&lt;a href="http://www.hl7.org/Special/committees/orders/docs.cfm"&gt;http://www.hl7.org/Special/committees/orders/docs.cfm</t>
  </si>
  <si>
    <t>The document to be balloted will be kept in gForge.
SVN = &lt;a href="http://gforge.hl7.org/gf/project/orders/scmsvn/"&gt;http://gforge.hl7.org/gf/project/orders/scmsvn/
Interim items to move this project forward will also be posted on the S&amp;amp;I Framework wiki at: &lt;a href="http://wiki.siframework.org/Laboratory"&gt;http://wiki.siframework.org/Laboratory+Results+Interface+Initiative</t>
  </si>
  <si>
    <t>We will harmonize with the Patient Care Allergies, Intolerances &amp;amp; Adverse Reactions project (ID# 881).
&lt;a href="http://www.hl7.org/special/Committees/projman/searchableProjectIndex.cfm?ref=common"&gt;http://www.hl7.org/special/Committees/projman/searchableProjectIndex.cfm?ref=common</t>
  </si>
  <si>
    <t>HL7 Orders &amp;amp; Observations Wiki Site: &lt;a href="http://wiki.hl7.org/index.php?title=Nutrition_Management"&gt;http://wiki.hl7.org/index.php?title=Nutrition_Management</t>
  </si>
  <si>
    <t>Resource content will be maintained in &lt;a href="http://gforge.hl7.org/svn/fhir/trunk/source."&gt;http://gforge.hl7.org/svn/fhir/trunk/source. Additional project tracking and supporting project documents will be kept here:
&lt;a href="http://wiki.hl7.org/index.php?title=OO_Projects"&gt;http://wiki.hl7.org/index.php?title=OO_Projects</t>
  </si>
  <si>
    <t xml:space="preserve">Project #653 is R1 of the IG published June, 2011 (&lt;a href="http://www.hl7.org/special/Committees/projman/searchableProjectIndex.cfm?action=edit&amp;amp;ProjectNumber=653"&gt;http://www.hl7.org/special/Committees/projman/searchableProjectIndex.cfm?action=edit&amp;amp;ProjectNumber=653)
Related to LRI (project #792) and LOI (project #922)
</t>
  </si>
  <si>
    <t>ONC S&amp;amp;I Framework eDOS WG wiki: &lt;a href="http://wiki.siframework.org/LOI"&gt;http://wiki.siframework.org/LOI+-+eDOS</t>
  </si>
  <si>
    <t>Patient Care repository - &lt;a href="http://gforge.hl7.org/gf/project/patientcare/"&gt;http://gforge.hl7.org/gf/project/patientcare/</t>
  </si>
  <si>
    <t>&lt;a href="http://wiki.hl7.org/index.php?title=Lab_Order_Template"&gt;http://wiki.hl7.org/index.php?title=Lab_Order_Template</t>
  </si>
  <si>
    <t>&lt;a href="http://wiki.hl7.org/index.php?title=Lab_Order_Template"&gt;http://wiki.hl7.org/index.php?title=Lab_Order_Template
FHIR svn repository</t>
  </si>
  <si>
    <t>Resource content will be maintained in &lt;a href="http://gforge.hl7.org/svn/fhir/trunk/source."&gt;http://gforge.hl7.org/svn/fhir/trunk/source. Additional project tracking and supporting project documents will be kept here:
HL7 OO Project Wiki</t>
  </si>
  <si>
    <t xml:space="preserve">&lt;a href="http://www.hl7.org/special/Committees/projman/searchableProjectIndex.cfm?ref=common"&gt;http://www.hl7.org/special/Committees/projman/searchableProjectIndex.cfm?ref=common
Laboratory Order Interface Implementation Guide (LOI IG) DSTU &lt;a href="http://www.hl7.org/special/Committees/projman/searchableProjectIndex.cfm?action=edit&amp;amp;ProjectNumber=922"&gt;http://www.hl7.org/special/Committees/projman/searchableProjectIndex.cfm?action=edit&amp;amp;ProjectNumber=922
Ambulatory Laboratory Results Reporting IG for LRI, Release 1
&lt;a href="http://www.hl7.org/special/Committees/projman/searchableProjectIndex.cfm?action=edit&amp;amp;ProjectNumber=792"&gt;http://www.hl7.org/special/Committees/projman/searchableProjectIndex.cfm?action=edit&amp;amp;ProjectNumber=792
Electronic Health Record-System (EHR-S)Functional Requirements Documentation for Laboratory Interoperability Transactions - EHR-S Functional Requirements Implementation Guide for Lab Orders Interface (LOI)- &lt;a href="http://www.hl7.org/special/Committees/projman/searchableProjectIndex.cfm?action=edit&amp;amp;ProjectNumber=1096"&gt;http://www.hl7.org/special/Committees/projman/searchableProjectIndex.cfm?action=edit&amp;amp;ProjectNumber=1096
Electronic Health Record-System (EHR-S)Functional Requirements Documentation for Laboratory Interoperability Transactions - EHR-S Functional Profile for Laboratory - &lt;a href="http://www.hl7.org/special/Committees/projman/searchableProjectIndex.cfm?action=edit&amp;amp;ProjectNumber=1097"&gt;http://www.hl7.org/special/Committees/projman/searchableProjectIndex.cfm?action=edit&amp;amp;ProjectNumber=1097
Planned conformance framework specifications for Incorporate (a CGIT project)- ADD NUMBER once in Project insight
</t>
  </si>
  <si>
    <t xml:space="preserve">&lt;a href="http://wiki.siframework.org/Structured"&gt;http://wiki.siframework.org/Structured+Data+Capture+IG+Development
FHIR's SVN repository
</t>
  </si>
  <si>
    <t>Develop FHIR resources for Patient Administration</t>
  </si>
  <si>
    <t>Normative 1 in September 2018...and so on. 
Following the work of FHIR and the FHIR management.</t>
  </si>
  <si>
    <t>&lt;a href="http://fhir.azurewebsites.net/Administration.html"&gt;http://fhir.azurewebsites.net/Administration.html</t>
  </si>
  <si>
    <t xml:space="preserve">2018 May: L. Saele: PA will be following the work of FHIR and the FHIR management
2017 Sept: L. Saele: PA will be updating this 3YP to support FHIR STU 3, STU 4 and beyond.
May 2014: PA WG is in the the process of creating a new project for this
New project distinct from prior project #925: 
FHIR 
The previously defined PA resources for DSTU 1 (done during WGMs and Telecon calls) were: 
 - Patient 
 - RelatedPerson 
 - Practitioner 
 - Organization 
 - Encounter 
 - Group 
 - Location 
 - Appointment 
 - Schedule
DSTU 2 will define: 
 - HealthService 
 - Slot 
 - AppointmentResponse 
 - EpisodeofCare </t>
  </si>
  <si>
    <t>Chapter 3 Chapter 8 Chapter 10 Chapter 15 PA WG keeps their 3YP detail in an Excel Spreadsheet on their HL7.org site</t>
  </si>
  <si>
    <t>2018 April: Work Group update: The work in this 3-YP item will be ongoing as long as v2.9 is still going.</t>
  </si>
  <si>
    <t>&lt;a href="http://wiki.hl7.org/index.php?title=FHIR_Validated_Healthcare_Directory"&gt;http://wiki.hl7.org/index.php?title=FHIR_Validated_Healthcare_Directory</t>
  </si>
  <si>
    <t xml:space="preserve">Primary storage at OASIS: &lt;a href="https://www.oasis-open.org/committees/documents.php?wg_abbrev=emergency-have&amp;amp;show_descriptions=yes"&gt;https://www.oasis-open.org/committees/documents.php?wg_abbrev=emergency-have&amp;amp;show_descriptions=yes
Some information (documents, OASIS HAVE meetings, etc) will be copied to, or links provided on, the HL7 wiki - OASIS HAVE 2.0 Project </t>
  </si>
  <si>
    <t>Resource content will be maintained in &lt;a href="http://gforge.hl7.org/svn/fhir/trunk/source."&gt;http://gforge.hl7.org/svn/fhir/trunk/source. Additional project tracking and supporting project documents will be kept here:
&lt;a href="http://wiki.hl7.org/index.php?title=Referral_and_Transition/Transfer_of_Care"&gt;http://wiki.hl7.org/index.php?title=Referral_and_Transition/Transfer_of_Care</t>
  </si>
  <si>
    <t xml:space="preserve">Project assets will be kept at &lt;a href="http://wiki.hl7.org/index.php?title=FHIR_Patient_Care_Resources"&gt;http://wiki.hl7.org/index.php?title=FHIR_Patient_Care_Resources </t>
  </si>
  <si>
    <t xml:space="preserve">1) NI2016 conference
2) &lt;a href="https://stemvandepatient.nl"&gt;https://stemvandepatient.nl (Results 4 Care BV, the Netherlands)
3) Synergetics Benelux BV (Netherlands)
4) Hochschule Osnabr&amp;#252;ck, Germany.
5) HL7 Germany? Daniel Fleming will be asked. 
6) Additional vendors and/or projects will be invited through the IHE connectathon and HIMSS showcases. </t>
  </si>
  <si>
    <t xml:space="preserve">&lt;a href="http://wiki.hl7.org/index.php?title=HL7_Nurse_Group"&gt;http://wiki.hl7.org/index.php?title=HL7_Nurse_Group </t>
  </si>
  <si>
    <t>HL7 Wiki: &lt;a href="http://wiki.hl7.org/index.php?title=Medical_Device_Data_Sharing_with_Enterprise_Health_Systems"&gt;http://wiki.hl7.org/index.php?title=Medical_Device_Data_Sharing_with_Enterprise_Health_Systems
HL7 GForge Page: DCM for Medical Devices
 - &lt;a href="http://gforge.hl7.org/gf/project/dcmmd/"&gt;http://gforge.hl7.org/gf/project/dcmmd/
 - &lt;a href="http://gforge.hl7.org/gf/project/dcmmd/frs/?action=FrsReleaseBrowse&amp;amp;frs_package_id=148"&gt;http://gforge.hl7.org/gf/project/dcmmd/frs/?action=FrsReleaseBrowse&amp;amp;frs_package_id=148</t>
  </si>
  <si>
    <t>&lt;a href="http://wiki.hl7.org/index.php?title=Representing_Negation"&gt;http://wiki.hl7.org/index.php?title=Representing_Negation</t>
  </si>
  <si>
    <t>&lt;a href="http://wiki.hl7.org/index.php?title=Detailed_Clinical_Models"&gt;http://wiki.hl7.org/index.php?title=Detailed_Clinical_Models</t>
  </si>
  <si>
    <t>&lt;a href="http://www.hl7.org/Special/committees/pedsdata/index.cfm"&gt;http://www.hl7.org/Special/committees/pedsdata/index.cfm</t>
  </si>
  <si>
    <t>Work Group's web page on &lt;a href="http://www.hl7.org"&gt;www.hl7.org and HL7 Project Insight.
&lt;a href="http://www.hl7.org/Special/committees/pedsdata/index.cfm"&gt;http://www.hl7.org/Special/committees/pedsdata/index.cfm</t>
  </si>
  <si>
    <t>&lt;a href="http://wiki.hl7.org/index.php?title=Care_Coordination_Service"&gt;http://wiki.hl7.org/index.php?title=Care_Coordination_Service</t>
  </si>
  <si>
    <t>The Allergy and Intolerance Project wiki is found at &lt;a href="http://wiki.hl7.org/index.php?title=Allergy_%26_Intolerance"&gt;http://wiki.hl7.org/index.php?title=Allergy_%26_Intolerance</t>
  </si>
  <si>
    <t>HL7 Wiki (&lt;a href="http://wiki.hl7.org/index.php?title=Medication_Profile"&gt;http://wiki.hl7.org/index.php?title=Medication_Profile)
HL7 Document Repository (&lt;a href="http://gforge.hl7.org/svn/pharmacysig/pharmacysig/Documents/Whitepapers"&gt;http://gforge.hl7.org/svn/pharmacysig/pharmacysig/Documents/Whitepapers)</t>
  </si>
  <si>
    <t>HL7 Wiki &lt;a href="http://wiki.hl7.org/index.php?title=Pharmacy_Universal_Templates_Project&amp;amp;action=edit&amp;amp;redlink=1"&gt;http://wiki.hl7.org/index.php?title=Pharmacy_Universal_Templates_Project&amp;amp;action=edit&amp;amp;redlink=1 
HL7 Document Repository &lt;a href="http://www.hl7.org/Special/committees/medication/docs.cfm"&gt;http://www.hl7.org/Special/committees/medication/docs.cfm 
Template library (to be determined)</t>
  </si>
  <si>
    <t>This project will define a medicationknowledge resource to support the creation and querying for medication information e.g. drug classifications, images of medications, drug costs. 
Medication information may be returned when reviewing more detailed information for a selected medication on a medication list or as part of a drug formulary or catalogue. 
Taking the medication resource as well as the new medicationknowledge resource and IDMP related resources under development in BR&amp;amp;R as the starting point, a FHIR logical model for medication will be developed. This logical model will be re-used across FHIR for all medication related resources. 
All medication related resources (for example, those under development in Pharmacy and BR&amp;amp;R for IDMP) will be harmonized to align with the new logical model.</t>
  </si>
  <si>
    <t xml:space="preserve">
Draft PSS - Target: February 28, 2018
Close existing investigative project - Target: April 15, 2018
Draft New Resource proposal - Target: February 28, 2018
Approval of PSS and resource proposal by WG - Target: February 28, 2018
Submit PSS to PMO - Target: March 1, 2018
Approval of PSS by FMG - Target: March 30, 2018
Approval of PSS by TSC - Target: April 15, 2018
Develop draft resource for review - Target: April 30, 2018
Review and update based on WG and implementer feedback - Target: June 30, 2018
Draft Medication Logical Model for review - Target: July 31, 2018
September 2018 ballot - MedicationKnowledge Resource - Target: August 30, 2018
Ballot reconciliation - Target: November 30, 2018
Update Content based on ballot comments - Target: December 30, 2018
Harmonize all medication resources with Medication Logical Model - Target: December 30, 2018
January 2018 ballot - Target: December 30, 2018
Approval of resource proposal by FMG - Target: January 30, 2019
Ballot reconciliation - Target: February 28, 2019
Publish - Target: December 31, 2019
Project End Date - Target: January 30, 2020
</t>
  </si>
  <si>
    <t xml:space="preserve">HL7's SVN repository.
&lt;a href="https://gforge.hl7.org/gf/project/fhir/scmsvn/?action=browse&amp;amp;path=%2Ftrunk%2Fbuild%2F&amp;amp;sortby=date&amp;amp;sortdir=down"&gt;https://gforge.hl7.org/gf/project/fhir/scmsvn/?action=browse&amp;amp;path=%2Ftrunk%2Fbuild%2F&amp;amp;sortby=date&amp;amp;sortdir=down
</t>
  </si>
  <si>
    <t>Aug 2010: The TSC approved an updated Decision Making Practices Template, which provides an example for documenting practices for e-voting, updated numbering and overall structure. All Work Groups should review this new template. The new Template is available from the PIC Work Group page at &lt;a href="http://www.hl7.org/Library/Committees/pi/Generic_HL7_WG_DMP_v3.0_Template_approved.doc."&gt;http://www.hl7.org/Library/Committees/pi/Generic_HL7_WG_DMP_v3.0_Template_approved.doc.</t>
  </si>
  <si>
    <t xml:space="preserve">Work will begin in October of each year. New template will be rolled out at Jan WGMs
</t>
  </si>
  <si>
    <t xml:space="preserve">Project information and documents will be posted at the project wiki page 
&lt;a href="http://wiki.hl7.org/index.php?title=Occupational_Data_for_Health_"&gt;http://wiki.hl7.org/index.php?title=Occupational_Data_for_Health_(ODH))
</t>
  </si>
  <si>
    <t xml:space="preserve">&lt;a href="http://wiki.hl7.org/index.php?title=PHER_Public_Health_Case_Report_R2"&gt;http://wiki.hl7.org/index.php?title=PHER_Public_Health_Case_Report_R2
&lt;a href="https://github.com/HL7/PH-Case"&gt;https://github.com/HL7/PH-Case
</t>
  </si>
  <si>
    <t xml:space="preserve">&lt;a href="http://www.hl7.org/Special/committees/pher/docs.cfm"&gt;http://www.hl7.org/Special/committees/pher/docs.cfm 
&lt;a href="http://confluence.hl7.org:8090/display/PHWG/Syndromic"&gt;http://confluence.hl7.org:8090/display/PHWG/Syndromic+Surveillance+v+2.5.1 
</t>
  </si>
  <si>
    <t>&lt;a href="http://wiki.hl7.org/index.php?title=Immunization_Project"&gt;http://wiki.hl7.org/index.php?title=Immunization_Project</t>
  </si>
  <si>
    <t>PHER Wiki: &lt;a href="http://wiki.hl7.org/index.php?title=PHER_Vital_Records-Related_Activities"&gt;http://wiki.hl7.org/index.php?title=PHER_Vital_Records-Related_Activities, 
PHER's document page on &lt;a href="http://www.HL7.org."&gt;http://www.HL7.org.</t>
  </si>
  <si>
    <t>PHER Wiki: &lt;a href="http://wiki.hl7.org/index.php?title=PHER_Vital_Records-Related_Activities"&gt;http://wiki.hl7.org/index.php?title=PHER_Vital_Records-Related_Activities, 
PHER's document page on &lt;a href="http://www.HL7.org"&gt;http://www.HL7.org</t>
  </si>
  <si>
    <t xml:space="preserve">PHER Wiki: &lt;a href="http://wiki.hl7.org/index.php?title=Public_Health_and_Emergency_Response_work_group_"&gt;http://wiki.hl7.org/index.php?title=Public_Health_and_Emergency_Response_work_group_(PHER) and
&lt;a href="http://wiki.hl7.org/index.php?title=EHDI"&gt;http://wiki.hl7.org/index.php?title=EHDI 
PHER's document page: &lt;a href="http://www.hl7.org/special/committees/pher/docs.cfm"&gt;http://www.hl7.org/special/committees/pher/docs.cfm </t>
  </si>
  <si>
    <t>PHER Wiki: &lt;a href="http://wiki.hl7.org/index.php?title=Public_Health_and_Emergency_Response_work_group_"&gt;http://wiki.hl7.org/index.php?title=Public_Health_and_Emergency_Response_work_group_(PHER) and &lt;a href="http://wiki.hl7.org/index.php?title=CCHD"&gt;http://wiki.hl7.org/index.php?title=CCHD 
PHER's document page: &lt;a href="http://www.hl7.org/special/committees/pher/docs.cfm"&gt;http://www.hl7.org/special/committees/pher/docs.cfm</t>
  </si>
  <si>
    <t xml:space="preserve">Project documents will be stored on the PHER WG wiki: &lt;a href="http://wiki.hl7.org/index.php?title=Public_Health_and_Emergency_Response_work_group_"&gt;http://wiki.hl7.org/index.php?title=Public_Health_and_Emergency_Response_work_group_(PHER) </t>
  </si>
  <si>
    <t>&lt;a href="http://www.hl7.org/Special/committees/structure/projects.cfm"&gt;http://www.hl7.org/Special/committees/structure/projects.cfm</t>
  </si>
  <si>
    <t>Project wiki: &lt;a href="http://wiki.hl7.org/index.php?title=Birth_defect"&gt;http://wiki.hl7.org/index.php?title=Birth_defect</t>
  </si>
  <si>
    <t xml:space="preserve">&lt;a href="http://wiki.hl7.org/index.php?title=PHER_Vital_Records-Related_Activities"&gt;http://wiki.hl7.org/index.php?title=PHER_Vital_Records-Related_Activities </t>
  </si>
  <si>
    <t>&lt;a href="http://www.hl7.org/Special/committees/pher/docs.cfm"&gt;http://www.hl7.org/Special/committees/pher/docs.cfm</t>
  </si>
  <si>
    <t>&lt;a href="http://wiki.hl7.org/index.php?title=PHER_Public_Health_Case_Report_R2"&gt;http://wiki.hl7.org/index.php?title=PHER_Public_Health_Case_Report_R2</t>
  </si>
  <si>
    <t xml:space="preserve">HL7 PHER Wiki under the PHER Vital Records Related Activities:
&lt;a href="http://wiki.hl7.org/index.php?title=PHER_Vital_Records-Related_Activities"&gt;http://wiki.hl7.org/index.php?title=PHER_Vital_Records-Related_Activities, </t>
  </si>
  <si>
    <t>&lt;a href="http://wiki.hl7.org/index.php?title=V2_Examples_Requirements"&gt;http://wiki.hl7.org/index.php?title=V2_Examples_Requirements</t>
  </si>
  <si>
    <t>Confluence: &lt;a href="http://52.42.5.44:8090/display/PUB/V2"&gt;http://52.42.5.44:8090/display/PUB/V2+Implementation+Guide+tooling
&lt;a href="http://wiki.hl7.org/index.php?title=V2.x_refactor_requirements"&gt;http://wiki.hl7.org/index.php?title=V2.x_refactor_requirements</t>
  </si>
  <si>
    <t xml:space="preserve">Balloted Chapters that are in preparation for ballot will be stored on the GForge SVN: &lt;a href="http://gforge.hl7.org/gf/project/v2-ballot-pkg/"&gt;http://gforge.hl7.org/gf/project/v2-ballot-pkg/ 
Balloted chapters as well as Ballot Reconciliations will be uploaded to the ballot website: &lt;a href="http://www.hl7.org/participate/onlineballoting.cfm?ref=nav"&gt;http://www.hl7.org/participate/onlineballoting.cfm?ref=nav 
V2.9 Project Scope Statement will be stored on the HL7 wiki: &lt;a href="http://wiki.hl7.org/index.php?title=Publishing_Committee#HL7_V2.x_Publishing_Work_Group"&gt;http://wiki.hl7.org/index.php?title=Publishing_Committee#HL7_V2.x_Publishing_Work_Group </t>
  </si>
  <si>
    <t>Confluence: &lt;a href="http://52.42.5.44:8090/display/PUB/V2"&gt;http://52.42.5.44:8090/display/PUB/V2+Implementation+Guide+tooling</t>
  </si>
  <si>
    <t>&lt;a href="http://gforge.hl7.org/gf/project/security/docman/HL7%20Security%20SOA/PASS-SLS/"&gt;http://gforge.hl7.org/gf/project/security/docman/HL7%20Security%20SOA/PASS-SLS/</t>
  </si>
  <si>
    <t>&lt;a href="http://gforge.hl7.org/gf/project/security/docman/?subdir=137"&gt;http://gforge.hl7.org/gf/project/security/docman/?subdir=137</t>
  </si>
  <si>
    <t>SSOA Privacy and Security Conceptual Information Model in FHIM
&lt;a href="http://wiki.hl7.org/index.php?title=Security"&gt;http://wiki.hl7.org/index.php?title=Security</t>
  </si>
  <si>
    <t>2018 March: TSC approved Normative Notification for HL7 Version 3 Standard: Privacy and Security Architecture Framework - Trust Framework for Federated Authorization, Release 1 at TSC Tracker 15719
2015 Jan: KConner submitted an updated PSS
2013May: LL update per Trish Project #914 to reflect the Next Milestone to 2016 Jan WGM, and Project End Date 2018 Sept WGM, or as far out as we can for the two dates</t>
  </si>
  <si>
    <t>&lt;a href="http://wiki.hl7.org/index.php?title=PASS_Healthcare_Audit_Services"&gt;http://wiki.hl7.org/index.php?title=PASS_Healthcare_Audit_Services</t>
  </si>
  <si>
    <t>&lt;a href="http://hssp.wikispaces.com/Medication"&gt;http://hssp.wikispaces.com/Medication+Statement+Service</t>
  </si>
  <si>
    <t>&lt;a href="http://wiki.hl7.org/index.php?title=CDA_Implementation_Guide_Quality_Criteria"&gt;http://wiki.hl7.org/index.php?title=CDA_Implementation_Guide_Quality_Criteria</t>
  </si>
  <si>
    <t>Criteria will be approved via the TSC-defined Wiki based informal comment process (which is defined here: [&lt;a href="http://www.hl7.org/documentcenter/public/procedures/IntroducingNewProcessesToHL7.zip"&gt;http://www.hl7.org/documentcenter/public/procedures/IntroducingNewProcessesToHL7.zip])</t>
  </si>
  <si>
    <t xml:space="preserve">FHIR artifacts:
&lt;a href="http://gforge.hl7.org/svn/fhir/trunk"&gt;http://gforge.hl7.org/svn/fhir/trunk
Project related materials:
&lt;a href="http://gforge.hl7.org/svn/strucdoc/trunk/FHIR"&gt;http://gforge.hl7.org/svn/strucdoc/trunk/FHIR
</t>
  </si>
  <si>
    <t>&lt;a href="http://wiki.hl7.org/index.php?title=WIKI_Editing_Project"&gt;http://wiki.hl7.org/index.php?title=WIKI_Editing_Project</t>
  </si>
  <si>
    <t>All project materials will be maintained at: &lt;a href="http://dms.ncpdp.org/"&gt;http://dms.ncpdp.org/ (NCPDP Collaborative site)under WG10 Professional Pharmacy Services/MTM Communications Task Group which is publically available. NCPDP Registration is required (no fee).</t>
  </si>
  <si>
    <t>&lt;a href="http://wiki.hl7.org/index.php?title=C-CDA:_Enhancing_Implementation_"&gt;http://wiki.hl7.org/index.php?title=C-CDA:_Enhancing_Implementation_(ONC_Grant_Project)</t>
  </si>
  <si>
    <t xml:space="preserve">The immediate impetus for this project is a call for action by the U.S. Council of State and Territorial Epidemiologists (CSTE), specifically a CSTE Position Statement approved by the organization’s voting members in 2016 on Interfacility Communication to Prevent and Control Healthcare-Associated Infections and Antimicrobial Resistant Pathogens Across Healthcare Settings: &lt;a href="http://www.cste.org/resource/resmgr/2016ps/16_ID_09.pdf"&gt;www.cste.org/resource/resmgr/2016ps/16_ID_09.pdf The CSTE Position Statement describes gaps in interfacility communication that are widely recognized and widespread in healthcare. </t>
  </si>
  <si>
    <t>&lt;a href="http://wiki.hl7.org/index.php?title=SDWG_C-CDA_Infectious_Disease_Additions"&gt;http://wiki.hl7.org/index.php?title=SDWG_C-CDA_Infectious_Disease_Additions</t>
  </si>
  <si>
    <t>&lt;a href="http://wiki.hl7.org/index.php?title="&gt;http://wiki.hl7.org/index.php?title= C-CDA_R2.1_Supplemental_Templates_for_Pregnancy,_Release_1_(US Realm)</t>
  </si>
  <si>
    <t xml:space="preserve">The January 2017 ballot of C-CDA on FHIR produced an initial implementation guide (IG) that aimed to address the C-CDA use case using Composition resource profiles that referenced US Core profiles. That work is complete and awaiting final publication. However, the project did not create definitive mappings between C-CDA and FHIR, nor did it address C-CDA templates that were not covered by US Core (other than suggesting which unprofiled FHIR resources could be used). Also, the C-CDA on FHIR profiles will need to be updated for FHIR R4. 
This follow-on project will address the limitations above:
 1. It will produce C-CDA to FHIR mappings (for bidirectional conversions) using the FHIR Mapping Language. The mappings will be done for FHIR R4.
 2. It will prioritize C-CDA entry templates that already have corresponding FHIR profiles existing in the US Core Implementation Guide. Prioritization will be based on entry templates that are most commonly encountered in C-CDA documents and have been implemented by vendors in C-CDA. To support development of C-CDA to FHIR mappings, new FHIR profiles will be developed for the high priority C-CDA entry templates and published in a new C-CDA on FHIR Implementation Guide. 
 3. It also will add mappings for C-CDA entry templates considered high-priority, but not covered already by US Core profiles. (Note: It is not in the scope of this project to create new profiles within the US Core Implementation Guide.) Mappings will be for both the FHIR Profiles in US Core and the new FHIR Profiles developed in #2 above. 
 4. It also will address C-CDA profile updates to FHIR R4 documented in the C-CDA on FHIR Implementation Guide. (Note: It is assumed US Core will also update their profiles to FHIR R4 in parallel.) 
5. Will produce CDA logical model in collaboration with FHIR-I
This work will be accomplished in stages. The extent to which progress will be made within the scope will be tailored to fit the funding and timing for each stage of development. 
It is expected that HL7 (with ONC funding) will release an RFP to support some of this work. 
</t>
  </si>
  <si>
    <t>C-CDA on FHIR Project Insight 1122. Dependent also on the US Core Profiles.</t>
  </si>
  <si>
    <t xml:space="preserve">&lt;a href="http://wiki.hl7.org/index.php?title=C-CDA_on_FHIR_Mappings_and_Profile_Updates"&gt;http://wiki.hl7.org/index.php?title=C-CDA_on_FHIR_Mappings_and_Profile_Updates
Project may be moved to confluence but a pointer to the confluence site would be placed in the wiki site as a forward reference to the new location.
</t>
  </si>
  <si>
    <t>&lt;a href="http://gforge.hl7.org/svn/strucdoc/trunk/IPS"&gt;http://gforge.hl7.org/svn/strucdoc/trunk/IPS</t>
  </si>
  <si>
    <t>2015 Edition Health Information Technology (Health IT) Certification Criteria, 2015 Edition Base Electronic Health Record (EHR) Definition, and ONC Health IT Certification Program Modifications (&lt;a href="https://www.federalregister.gov/articles/2015/10/16/2015-25597/2015-edition-health-information-technology-health-it-certification-criteria-2015-edition-base#h-114"&gt;https://www.federalregister.gov/articles/2015/10/16/2015-25597/2015-edition-health-information-technology-health-it-certification-criteria-2015-edition-base#h-114)</t>
  </si>
  <si>
    <t>&lt;a href="http://wiki.hl7.org/index.php?title=Neonatal_Care_Report"&gt;http://wiki.hl7.org/index.php?title=Neonatal_Care_Report; &lt;a href="http://www.hl7.org/dstucomments/"&gt;http://www.hl7.org/dstucomments/</t>
  </si>
  <si>
    <t>&lt;a href="http://wiki.hl7.org/index.php?title=Health_Story:_Procedure_Note"&gt;http://wiki.hl7.org/index.php?title=Health_Story:_Procedure_Note</t>
  </si>
  <si>
    <t>&lt;a href="http://wiki.hl7.org/index.php?title=Structured_Documents"&gt;http://wiki.hl7.org/index.php?title=Structured_Documents</t>
  </si>
  <si>
    <t>&lt;a href="http://wiki.hl7.org/index.php?title=Healthcare_Associated_Infection_Reports"&gt;http://wiki.hl7.org/index.php?title=Healthcare_Associated_Infection_Reports</t>
  </si>
  <si>
    <t>&lt;a href="http://wiki.hl7.org/index.php?title=LOINC_Clinical_Document_Ontology"&gt;http://wiki.hl7.org/index.php?title=LOINC_Clinical_Document_Ontology</t>
  </si>
  <si>
    <t>Projects and their Project Insight IDs can be found via &lt;a href="http://www.hl7.org/special/Committees/projman/searchableProjectIndex.cfm?ref=common"&gt;http://www.hl7.org/special/Committees/projman/searchableProjectIndex.cfm?ref=common</t>
  </si>
  <si>
    <t>&lt;a href="http://wiki.hl7.org/index.php?title=C-CDA_R2.1_Supplemental_Templates_for_Nutrition"&gt;http://wiki.hl7.org/index.php?title=C-CDA_R2.1_Supplemental_Templates_for_Nutrition,_Release_1_(US_Realm)</t>
  </si>
  <si>
    <t>&lt;a href="http://wiki.hl7.org/index.php?title=C-CDA_R2.1_Supplemental_Templates_for_Minimally_Structured_Documents"&gt;http://wiki.hl7.org/index.php?title=C-CDA_R2.1_Supplemental_Templates_for_Minimally_Structured_Documents</t>
  </si>
  <si>
    <t>FHIR artifacts:
&lt;a href="http://gforge.hl7.org/svn/fhir/trunk"&gt;http://gforge.hl7.org/svn/fhir/trunk
Project related materials:
&lt;a href="http://gforge.hl7.org/svn/strucdoc/trunk/FHIR"&gt;http://gforge.hl7.org/svn/strucdoc/trunk/FHIR</t>
  </si>
  <si>
    <t>&lt;a href="http://www.cdatools.org;"&gt;www.cdatools.org; &lt;a href="http://wiki.hl7.org/index.php?title=Structured_Documents"&gt;http://wiki.hl7.org/index.php?title=Structured_Documents</t>
  </si>
  <si>
    <t>Jan 2014: TSC approved request for expiration date extendtion for HL7 Implementation Guides for CDA Release 2: IHE Health Story Consolidation, DSTU Release 1.1 - US Realm at TSC Tracker 2870. Expiration date now through 2017-09-22.
Jan 2013: TSC approved DSTU publicaton of HL7 IG for CDAR2: Patient Questionnaire Assessment Summary, DSTU Release 1 - (US Realm) for 24 months with the name: CDA&amp;#174; Release 2: Long-Term Post-Acute Care (LTPAC) Summary, DSTU Release 1 thru Mar 05, 2015
Oct 2012: The TSC approved a motion to withdraw this ANSI project via their Oct 22, 2012 call at &lt;a href="http://hl7tsc.org/wiki/index.php?title=2012-10-22_TSC_Call_Agenda:"&gt;http://hl7tsc.org/wiki/index.php?title=2012-10-22_TSC_Call_Agenda: HL7 IG for CDA R2: Operative Notes, Release 1
DSTU test period accepting comments thru July 24, 2014 HL7 Implementation Guide for CDA Release 2: Operative Notes, Release 1 
May 2012: SD WG submitted a revised PSS. The Patient Assessment Summary Work group (PAS WG), a work group within the ONC Standards and Interoperability (S&amp;amp;I) framework, identified a subset of data elements from patient assessment instruments for exchange in a summary document. 
April 2012: TSC approved an out of cycle ballot request for HL7 Implementation Guides for CDA Release 2: IHE Health Story Consolidation, Release 1.1 (US Realm).
DSTU Period - Accepting Comments until December 14, 2013
Feb 2012: Additional Templets scope added to the project by Brett Marquard. PMO originally created project 854 to capture this work, but have since archived 854 and modified this project.
Dec 2011: TSC approved the DSTU publication for 24 months
Feb 2011: SD WG has requested a 1 year extension of the following DSTU: HL7 Implementation Guide for CDA Release 2: Operative Notes, Release 1 via TSC Tracker # 1818. TSC approved request.
DSTU-Accepting Comments Mar. 20, 2011 for HL7 Implementation Guide for CDA Release 2: Operative Notes, Release 1
NOTE TO THE TSC: The project deliverable will be a publically available document. When a deliverable is specified as a Public Document, the TSC must make a determination as prescribed in the GOM Section 09.01, part (d).</t>
  </si>
  <si>
    <t>Questionnaire Response Document - concurrent project #977 addressing the questionnaire response.
This project will track the following:
Questionnaire Assessment Project:
&lt;a href="http://www.hl7.org/special/Committees/projman/searchableProjectIndex.cfm?action=edit&amp;amp;ProjectNumber=381"&gt;http://www.hl7.org/special/Committees/projman/searchableProjectIndex.cfm?action=edit&amp;amp;ProjectNumber=381
Patient Generated Documents Project:
&lt;a href="http://www.hl7.org/special/Committees/projman/searchableProjectIndex.cfm?action=edit&amp;amp;ProjectNumber=900"&gt;http://www.hl7.org/special/Committees/projman/searchableProjectIndex.cfm?action=edit&amp;amp;ProjectNumber=900
Template Exchange Formalism:
DDIAlliance.org</t>
  </si>
  <si>
    <t>Questionnaire Document - concurrent project #976 addressing the questionnaire.
Questionnaire Assessment Project:
&lt;a href="http://www.hl7.org/special/Committees/projman/searchableProjectIndex.cfm?action=edit&amp;amp;ProjectNumber=381"&gt;http://www.hl7.org/special/Committees/projman/searchableProjectIndex.cfm?action=edit&amp;amp;ProjectNumber=381
Patient Generated Documents Project:
&lt;a href="http://www.hl7.org/special/Committees/projman/searchableProjectIndex.cfm?action=edit&amp;amp;ProjectNumber=900"&gt;http://www.hl7.org/special/Committees/projman/searchableProjectIndex.cfm?action=edit&amp;amp;ProjectNumber=900</t>
  </si>
  <si>
    <t>&lt;a href="http://wiki.siframework.org/esMD"&gt;http://wiki.siframework.org/esMD+Harmonization+of+Author+of+Record+Level+2</t>
  </si>
  <si>
    <t xml:space="preserve">&lt;a href="http://www.hl7.org/implement/standards/product_brief.cfm?product_id=258"&gt;http://www.hl7.org/implement/standards/product_brief.cfm?product_id=258 </t>
  </si>
  <si>
    <t>&lt;a href="http://wiki.siframework.org/Longitudinal"&gt;http://wiki.siframework.org/Longitudinal+Coordination+of+Care+%28LCC%29</t>
  </si>
  <si>
    <t xml:space="preserve">&lt;a href="http://wiki.hl7.org/index.php?title=Healthcare_Associated_Infection_Reports"&gt;http://wiki.hl7.org/index.php?title=Healthcare_Associated_Infection_Reports </t>
  </si>
  <si>
    <t>&lt;a href="http://wiki.hl7.org/index.php?title=Advance_Care_Plan_Document"&gt;http://wiki.hl7.org/index.php?title=Advance_Care_Plan_Document</t>
  </si>
  <si>
    <t>&lt;a href="http://wiki.hl7.org/index.php?title=HL7_Product_Line_Architecture"&gt;http://wiki.hl7.org/index.php?title=HL7_Product_Line_Architecture</t>
  </si>
  <si>
    <t xml:space="preserve">Documentation of the project requirements and draft process can be found here:
&lt;a href="http://wiki.hl7.org/index.php?title=FHIR_Ballot_Process"&gt;http://wiki.hl7.org/index.php?title=FHIR_Ballot_Process
Requirements:
&lt;a href="http://wiki.hl7.org/index.php?title=FHIR_Ballot_Process#Why_FHIR_uses_gForge"&gt;http://wiki.hl7.org/index.php?title=FHIR_Ballot_Process#Why_FHIR_uses_gForge
&lt;a href="http://wiki.hl7.org/index.php?title=FHIR_Ballot_Process#Ballot_process_requirements"&gt;http://wiki.hl7.org/index.php?title=FHIR_Ballot_Process#Ballot_process_requirements
</t>
  </si>
  <si>
    <t>The draft process defined by this project must be ready to pilot in time for the FHIR DSTU project ballot in the May 2015 ballot cycle.
&lt;a href="http://www.hl7.org/Special/committees/tsc/projects.cfm?action=edit&amp;amp;ProjectNumber=891"&gt;http://www.hl7.org/Special/committees/tsc/projects.cfm?action=edit&amp;amp;ProjectNumber=891
You are invited to review this draft process and submit comments via the following link: &lt;a href="http://wiki.hl7.org/index.php?title=FHIR_Ballot_Process_Review."&gt;http://wiki.hl7.org/index.php?title=FHIR_Ballot_Process_Review. Comments will be accepted through March 20, 2015.</t>
  </si>
  <si>
    <t>&lt;a href="http://wiki.hl7.org/index.php?title=Policy_Committee"&gt;http://wiki.hl7.org/index.php?title=Policy_Committee</t>
  </si>
  <si>
    <t>&lt;a href="http://gforge.hl7.org/gf/project/psc/docman/TSC-Withdrawal%20Proposal"&gt;http://gforge.hl7.org/gf/project/psc/docman/TSC-Withdrawal%20Proposal</t>
  </si>
  <si>
    <t xml:space="preserve">gForge:
&lt;a href="http://gforge.hl7.org/gf/project/multiyear/"&gt;http://gforge.hl7.org/gf/project/multiyear/
</t>
  </si>
  <si>
    <t>&lt;a href="http://wiki.hl7.org/index.php?title=Templates_ITS_Pilot"&gt;http://wiki.hl7.org/index.php?title=Templates_ITS_Pilot</t>
  </si>
  <si>
    <t xml:space="preserve">&lt;a href="http://wiki.hl7.org/index.php?title=Templates"&gt;http://wiki.hl7.org/index.php?title=Templates, go to Section Formalization_of_epSOS_artefacts_using_ART-DECOR
An HL7 EU wiki is created to publish the artefacts appropriately.
Enter the SPECIFIC URL where supporting project documents, deliverables, ballot reconciliation work and other project information will be kept. A template to create a Project Page on the HL7 Wiki is available at: &lt;a href="http://wiki.hl7.org/index.php?title=Template:Project_Page."&gt;http://wiki.hl7.org/index.php?title=Template:Project_Page. </t>
  </si>
  <si>
    <t xml:space="preserve">&lt;a href="https://github.com/HL7/US-Core"&gt;https://github.com/HL7/US-Core </t>
  </si>
  <si>
    <t>External vocabularies: NUCC, SNOMED, &lt;a href="http://www.ihe.net/Technical_Frameworks/"&gt;http://www.ihe.net/Technical_Frameworks/, &lt;a href="https://www.rfc-editor.org/bcp/bcp13.txt#"&gt;https://www.rfc-editor.org/bcp/bcp13.txt#, LOINC, CPT, ICD-10, &lt;a href="http://www.nubc.org/patient-discharge"&gt;http://www.nubc.org/patient-discharge</t>
  </si>
  <si>
    <t>&lt;a href="http://wiki.hl7.org/index.php?title=Binding_Syntax"&gt;http://wiki.hl7.org/index.php?title=Binding_Syntax</t>
  </si>
  <si>
    <t>Jan 2017: FOemig: Vocab is the sponsor; Conformance is a Co-Sponsor
May 2012: CGIT change Next Milestone Date to 8/31/2012. No further info was provided.
Sep 2010: updated project repository URL
July 2015: updated dates, architecture document nearly finished for presentation in Atlanta; note that both FHIR and V2 are now part of the scope of this.</t>
  </si>
  <si>
    <t>VSE wiki page: &lt;a href="http://wiki.hl7.org/index.php?title=Value_Set_Expansion_Standard_Project"&gt;http://wiki.hl7.org/index.php?title=Value_Set_Expansion_Standard_Project</t>
  </si>
  <si>
    <t>&lt;a href="http://wiki.hl7.org/index.php?title=UTG_Prototype"&gt;http://wiki.hl7.org/index.php?title=UTG_Prototype
This is under the main UTG project page at:
&lt;a href="http://wiki.hl7.org/index.php?title=Unified_Terminology_Governance_Project"&gt;http://wiki.hl7.org/index.php?title=Unified_Terminology_Governance_Project
Tools release page:
&lt;a href="http://www.healthintersections.com.au/FhirServer/"&gt;http://www.healthintersections.com.au/FhirServer/
Content set on GitHub:
&lt;a href="https://github.com/grahamegrieve/vocab-poc"&gt;https://github.com/grahamegrieve/vocab-poc</t>
  </si>
  <si>
    <t xml:space="preserve">&lt;a href="http://wiki.hl7.org/index.php?title=Vocabulary_Quality_Assurance_Project"&gt;http://wiki.hl7.org/index.php?title=Vocabulary_Quality_Assurance_Project </t>
  </si>
  <si>
    <t xml:space="preserve">Wiki (&lt;a href="http://wiki.hl7.org/index.php?title=Terminfo_%E2%80%93_Implementation_Guide_for_Using_SNOMED_CT_and_LOINC_Terminologies_in_HL7_Artifacts"&gt;http://wiki.hl7.org/index.php?title=Terminfo_%E2%80%93_Implementation_Guide_for_Using_SNOMED_CT_and_LOINC_Terminologies_in_HL7_Artifacts,_Release_2), </t>
  </si>
  <si>
    <t>FMG Approval</t>
  </si>
  <si>
    <t>Administrative</t>
  </si>
  <si>
    <t>2018 May Ballot Cycle Info: INFORMATIVE
Ballot results: Met basic vote requirements. 15 Negatives to reconcile
Document Name: HL7 Cross-Paradigm Storyboard Artifact: Payer Perspective --Value-Based Care , Release 1 - US Realm</t>
  </si>
  <si>
    <t>2018 May Ballot Cycle Info: INFORMATIVE
Ballot results: Met basic vote requirements. 10 Negatives to reconcile
Document Name: HL7 Guidance: Implementation of Standard Electronic Attachments for Health Care Transactions (ACP), Release 1</t>
  </si>
  <si>
    <t>Common Data Model Harmonization (CDMH) - FHIR Implementation Guide</t>
  </si>
  <si>
    <t xml:space="preserve">The nation is reaching a critical mass of Health IT systems (EHRs, Data Warehouses etc.) that comply with data and vocabulary standards. The wide deployment of Health IT systems has created unique opportunities for providers, provider support teams, healthcare professionals, and researchers etc. to access and use the patient data that is already collected during clinical workflows. However in order to use the data collected during clinical workflows by researchers, typically data is extracted, curated and then populated into data marts from which researchers access this data. 
However this data is typically curated, managed and stored based on different use cases and different data models are used. Some of the data models used for research are PCORnet CDM (Common Data Model), OMOP, i2b2 and Sentinel. The usage of different data models make it hard for researchers to write queries and extract data from multiple data marts without going through a lot of intensive mapping and translation processes. 
This project intends to harmonize these different models to the BRIDG conceptual model and create mappings. The gaps found during the mappings will be added to the BRIDG model. BRIDG 5.1 which is in September 2018 ballot cycle has the CDMH project semantics additions. The CDMH subset of the BRIDG 5.1 model will inform the database design of the CDMH physical model. The project further provides mappings from the CDMH subset of the BRIDG model to FHIR. These mappings are expected to be used for enabling data access by composing queries in a common format, translating these queries to the appropriate local format, extracting the results and then translating the results back to a common format. For the purposes of the project the extracted results are planned to be translated into two different formats namely HL7 FHIR and CDISC SDTM to facilitate common APIs for accessing data using FHIR and then providing regulatory compliance with FDA requirements using SDTM.
From a standards perspective, the project will specifically perform the following
 - Create and update FHIR profiles which can be used to represent the data that is being accessed by the researchers. 
 - Update the DAF-Research IG which has already created some of these profiles.
 - Update the Data Extraction and transformation processes within DAF-Research to use the various profiles.
The project will use the entire inventory of FHIR resources and propose extensions as needed. The profiles created for this effort will be for US Realm and will re-use the US-Core Profiles. 
Note: This is currently being scoped to US Realm and the effort will leverage US Core Profiles. There may be a need for a follow-up effort to this since EU is also interested in similar effort in relation to I2B2, OMOP, PCORnet and Sentinel. 
</t>
  </si>
  <si>
    <t>Nagesh Bashyam</t>
  </si>
  <si>
    <t>Submit for Comment Only Ballot2018 August Ballot
Complete Comment Only Ballot Reconciliation2018 Sep WGM
Submit for STU Ballot2018 Nov Ballot
Complete STU Ballot Reconciliation - Target: 2019 Jan WGM
Submit for STU publication - Target: 2019 February 
STU Period - Target: 2019 May - 2020 May
Submit for Normative Ballot - Target: 2020 April 
Complete Normative Ballot Reconciliation - Target: 2020 May WGM
Submit for Publish Normative IG - Target: 2020 June</t>
  </si>
  <si>
    <t>The current landscape for data access by researchers from multiple data marts is very cumbersome as mappings and translation tools are required to enable data access with each data mart as every data mart has a different representation of the data using a different model. This project aims to harmonize these data models to a single model in order to 
  - Create Queries for identification of specific cohorts 
  - Translating these queries to the 4 different models using mappings that are provided
  - Creating query results using the native formats
  - Translating the results into a common format and providing a FHIR output for researchers to develop further tools.</t>
  </si>
  <si>
    <t>Common Data Model Harmonization (CDMH) - FHIR Implementation Guide (IG); 
CDM - Common Data Model; 
OMOP - Observational Medical Outcomes Partnership</t>
  </si>
  <si>
    <t xml:space="preserve">FHIR Release 4
CDMH subset of BRIDG to FHIR mappings from FDA
</t>
  </si>
  <si>
    <t>&lt;a href="https://github.com/HL7/daf-research"&gt;https://github.com/HL7/daf-research ; 
HL7 BR&amp;amp;R Wiki &lt;a href="http://wiki.hl7.org/index.php?title=BRIDG#Website_and_Listserv"&gt;http://wiki.hl7.org/index.php?title=BRIDG#Website_and_Listserv</t>
  </si>
  <si>
    <t xml:space="preserve">ONC, FDA, NIH
Was the content externally developed (Y/N)? Yes, FDA working on CDMH model to FHIR mappings.
Is this a hosted (externally funded) project? Yes
</t>
  </si>
  <si>
    <t xml:space="preserve">2018 July: BBrosky: BR&amp;amp;R and CIC have just jointly determined to withdraw the latter as a co-sponsor. The project has already received ARB approval and FMG is reviewing it today. </t>
  </si>
  <si>
    <t>CDISC Lab Semantics in FHIR</t>
  </si>
  <si>
    <t>Biomedical Research and Regulation (BR&amp;amp;R) and Transcelerate Biopharma (TCB)are assessing the use of FHIR resources to exchange clinical trial lab data. The Clinical Data Interchange Standards Consortium (CDISC) Lab Model and LB domain standards currently contain the semantics that are used in Lab data exchange. These standards will be mapped to FHIR, and gaps will be identified. This project is expected to deliver a mapping spreadsheet, Clinical Research Lab Profile with needed extensions, and an Implementation Guide. These deliverables will be universal.</t>
  </si>
  <si>
    <t>Julie Evans</t>
  </si>
  <si>
    <t>Clinical trials routinely exchange lab data between labs, contract research organiations, and trial sponsor companies. The project will provide another implementation option of the CDISC standards.</t>
  </si>
  <si>
    <t xml:space="preserve">1) Transcelerate Biopharma
2) Lilly
</t>
  </si>
  <si>
    <t>The TCB team would like to test the deliverables at the September 2018 Connectathon.</t>
  </si>
  <si>
    <t xml:space="preserve">TCB Lab Model Project </t>
  </si>
  <si>
    <t>&lt;a href="http://wiki.hl7.org/index.php?title=Biomedical_Research_and_Regulation_"&gt;http://wiki.hl7.org/index.php?title=Biomedical_Research_and_Regulation_(BR%26R)</t>
  </si>
  <si>
    <t>BRIDG Model Update  (BRIDG Release 5.2/HL7 BRIDG r5)</t>
  </si>
  <si>
    <t>The scope of this project is to ballot a new release of BRIDG. (BRIDG Release 5.2/HL7 BRIDG r5)May 2018 PSS:Rationale for revision:changes to model. Added new semantics in support of the Atomic Pathology Structured Report (APSR) Harmonization project, BRIDG/Specimen DAM harmonization, and a few ballot comment reconciliation changes. 
The relationship between the new standard and the current standard (is it designed to replace the current standard, a supplement to the current standard, etc.): the new standard is intended to replace the current standard.</t>
  </si>
  <si>
    <t xml:space="preserve">Submit for Informative Ballot- Target: 2018 Sept Ballot
Complete informative ballot Reconciliation - Target: 2018 November
</t>
  </si>
  <si>
    <t>The BRIDG Model has added new semantics since the last ballot, in support of NCI, DICOM &amp;amp; IHE’s Anatomic Pathology Structured Report (APSR) Harmonization project, some specimen-related semantics from the BRIDG/Specimen DAM harmonization, and a few ballot comment reconciliation changes from the previous ballot. The updated model which provides additional semantics to r4 needs to be re-balloted as r5 for acceptance by the HL7 community.</t>
  </si>
  <si>
    <t>BRIDG, BRIDG Model, Biomedical Research Integrated Domain Group Model</t>
  </si>
  <si>
    <t>BRIDG model home: &lt;a href="https://bridgmodel.nci.nih.gov"&gt;https://bridgmodel.nci.nih.gov; 
BR&amp;amp;R WG page: &lt;a href="http://www.hl7.org/Special/committees/rcrim/index.cfm"&gt;http://www.hl7.org/Special/committees/rcrim/index.cfm; 
BR&amp;amp;R Wiki page: &lt;a href="http://wiki.hl7.org/index.php?title=Biomedical_Research_and_Regulation_"&gt;http://wiki.hl7.org/index.php?title=Biomedical_Research_and_Regulation_(BR%26R)</t>
  </si>
  <si>
    <t>2018 May Ballot Cycle Info: INFORMATIVE
Ballot results: Met basic vote requirements. 1 Negatives to reconcile
Document Name: HL7 Domain Analysis Model: Biomedical Research Integrated Domain Group, Release 4
2017 May Ballot Cycle Info: INFORMATIVE
Ballot results: Met basic vote requirements. 1 Negatives to reconcile
Document Name: HL7 Version 3 Domain Analysis Model: Biomedical Research Integrated Domain Group, Release 3</t>
  </si>
  <si>
    <t>Women’s Health Technology Coordinated Registry Network (CRN)</t>
  </si>
  <si>
    <t>Clinical Interoperability Council Work Group, Orders and Observations Work Group</t>
  </si>
  <si>
    <t>Nagesh Bashyam / Martha Velezis / Rachael Roan/Richard Ballew</t>
  </si>
  <si>
    <t>Submit for Comment Only Ballot - Target: 2018 August Ballot
Complete Comment Only Ballot Reconciliation - Target: 2018 Sep WGM
Submit for STU Ballot - Target: 2018 Nov Ballot
Complete STU Ballot Reconciliation - Target: 2019 Jan WGM
Submit for STU publication - Target: 2019 February 
STU Period - Target: 2019 May - 2020 May
Submit for Normative Ballot - Target: 2020 April 
Complete Normative Ballot Reconciliation - Target: 2020 May WGM
Submit for Publish Normative IG - Target: 2020 June</t>
  </si>
  <si>
    <t xml:space="preserve">A landscape analysis of women’s health related registries have identified the lack of standardization in the capturing and exchange of data elements that can be used for multiple outcome research related use cases. The ability to link and query multiple registries will increase the effectiveness of the registries when used by researchers. In order to make this feasible, an interoperable standards-based platform is essential so that one can administer instruments*, collect data and exchange data from EHRs and other Health IT systems with Registries. In order to achieve this the following specific needs have been identified:
  - Identify and define data elements in a common format that will be used for defining the instrument.
  - Identify and outline the mechanisms to create data collection instruments based on standards.
  - Identify and outline the mechanisms to administer the instrument and collect the data.
  - Identify and outline the mechanisms to store and exchange the captured data with Registries and other Researchers.
  - Identify and outline mechanisms that can be used to link registries to increase the efficiencies and effectiveness. 
* FHIR Profiles of Questionnaire Resource will be used to create the data collection instruments for the project
</t>
  </si>
  <si>
    <t xml:space="preserve">1) Still in the process of identification </t>
  </si>
  <si>
    <t xml:space="preserve">WHT (Woman’s Health Technology) CRN, Coordinated Registry Network </t>
  </si>
  <si>
    <t xml:space="preserve">FHIR Release 4 publication.
CCRF Work related to registries.
</t>
  </si>
  <si>
    <t>ONC, NIH, FDA. IMDRF (EU, Canada, Brazil, Japan, China, UK, South Korea, Taiwan, Russian Federation), GMDN, SNOMED, LOINC, CIIC
Was the content externally developed (Y/N)? No, SDC FHIR IG.</t>
  </si>
  <si>
    <t xml:space="preserve">This project is one of many from the Fiscal Year 2018 ONC/Grant collaborative agreement titled: Closing the Gap between Standards Development and Implementation-Maturing the Consolidated Clinical Document Architecture (C-CDA) and Fast Healthcare Interoperability Resources (FHIR) Standard1. Develop a working UTG prototype that further develops the current Proof of Concept (PoC) demonstration including the FHIR toolkit and Terminology Server, and use of JIRA/Confluence workflow) that includes the following capabilities:
 a. Creation of sample Complete Harmonization Proposal(s) for any of the following (or any combination of following):
V3 vocabulary, V2 vocabulary, FHIR vocabulary, CCDA vocabulary (demonstrate all state transitions in the Workflow, with all screens to manage and document functions) consistent with UTG Functional Requirements
 b. Editing existing Draft Harmonization Proposal(s)
 c. Submitting Harmonization Proposal(s) for Consensus approval (or abandonment)
 d. Auto and Manual Validate Proposals (show Pass and Fail paths)
 e. Integration with Confluence for Consensus Discussions
 f. Ability to gather votes for approval/rejection
 g. Ability to triage Submitted Proposal as per Consensus Decision (Approve, Reject, Controversial, Withdraw, Rework)
 h. Ability to process Approved Proposal into Terminology Store; document and enable new release
 i. Enabling on-demand extract of any value set
 j. Output of terms in V3, CCDA, and V2 vocabulary in publishable form (coremif, Trifolia or Art Decor input format, V2 tools input format)
 k. Management of Active Proposals
 l. Management of Permissions for Submitters and Consensus PoolAdditional scope added in April, 2018:Perform work as described below in Section 2 of the UTG Persistance Notes document: 
(http://confluence.hl7.org:8090/display/VOC/UTG+Persistance+Model+Notes): 
1. Make design changes to the folder structure and the CodeSystem and ValueSet resources 
2. Implement LIST resource entries for all content objects identified
3. Modify import code at: (https://github.com/grahamegrieve/vocab-poc) 
to insert into the modified resources; also fix the bugs and address gaps as noted 
4. Perform the refresh of the content for the November 2017 harmonization cycle 
5. Update the code system editor and value set editor tools to work with the modified resource design 
 a) Validate that the resource being editable is actually allowed to be edited by the user (Role Based Access) 
 b) Make sure the fields added from coremif in step 3 above are included for editing 
6. Modify the code system editor and value set editor to prevent editing the content that is EXTERNAL and lock records during editing according to pre-defined edit rules.
</t>
  </si>
  <si>
    <t>Ted Klein, Lloyd McKenzie, Russ Hamm</t>
  </si>
  <si>
    <t xml:space="preserve">In exchange for satisfactory and timely submission of materials as approved by HL7 and according to the agreed upon delivery schedule defined below, HL7 shall pay Contractor $25,000 (USD) as follows:
1. Working Prototype in the HL7 JIRA and Confluence instances for UTG, along with the integrated value sets and code systems editing tools from Grahame Grieve. Demonstration of full lifecycle processing of harmonization proposals, although perhaps not all of the functions will be fully automated yet. Includes JIRA and Confluence templates and screens, dashboards, FHIR valueset and codesystem editors, and HL7 content store.
2. Interface to retrieve content for local creation of a proposal with the edited terminology from the download tools in the HL7 gitHUB environment where the UTG source of truth will be maintained. This includes the migration of the content and tooling install packages from Grahame's personal development server to the HL7 servers.
3. Interface to refresh content in UTG from the external sources such as VSAC, LOINC, SNOMED CT, and PHINVADS where some of the underlying code systems on which HL7 published value sets are built are maintained, and new releases are made available from.
4. Interface to push output for CDA and V3 content to Trifolia for generation of HL7 ballot IGs.
5. Documentation outline for how to operate the system, and how to maintain the JIRA environment for it; note will be an outline, not final full user documentation (as this is a prototype).
6. Outline of steps needed to proceed to production release.
Additional scope added in April, 2018:
Perform work as described below in Section 2 of the UTG Persistance Notes document: 
(&lt;a href="http://confluence.hl7.org:8090/display/VOC/UTG"&gt;http://confluence.hl7.org:8090/display/VOC/UTG+Persistance+Model+Notes): 
1. Make design changes to the folder structure and the CodeSystem and ValueSet resources 
2. Implement LIST resource entries for all content objects identified
3. Modify import code at: (&lt;a href="https://github.com/grahamegrieve/vocab-poc"&gt;https://github.com/grahamegrieve/vocab-poc) 
to insert into the modified resources; also fix the bugs and address gaps as noted 
4. Perform the refresh of the content for the November 2017 harmonization cycle 
5. Update the code system editor and value set editor tools to work with the modified resource design 
  a)Validate that the resource being editable is actually allowed to be edited by the user (Role Based Access)  
  b)Make sure the fields added from coremif in step 3 above are included for editing 
6. Modify the code system editor and value set editor to prevent editing the content that is EXTERNAL and lock records during editing according to pre-defined edit rules.
</t>
  </si>
  <si>
    <t>Contract Period: October 25, 2017 - February 16, 2018
Date Contractor Selected: October 25, 2017
Contractor Contact Information: Klein Consulting Informatics LLC; kci at tklein.com
Contract Period: April 11, 2018 - May 31, 2018
Date Contractor Selected: April 11, 2018
Contractor Contact Information: Intelligent Medical Objects, Incorporated ; RHamm at imo-online.com</t>
  </si>
  <si>
    <t>FHIR Ballot Coordinator &amp; Facilitators to support 2018 FHIR Balloting (ONC/Grant Project)</t>
  </si>
  <si>
    <t>CCDA to FHIR Mapping</t>
  </si>
  <si>
    <t xml:space="preserve">Deliverables will reside on the HL7 Wiki at:
&lt;a href="http://wiki.hl7.org/index.php?title=FHIR:_Enhancing_Implementation_"&gt;http://wiki.hl7.org/index.php?title=FHIR:_Enhancing_Implementation_(ONC_Grant_Project)
</t>
  </si>
  <si>
    <t>FHIR Jira Ballot Support &amp; Testing</t>
  </si>
  <si>
    <t xml:space="preserve">Provide project management support for the testing and initial pilot implementation of a new JIRA-based ballot process, which includes ballot management and reconciliation, using JIRA-based tooling developed by another contractor. Primary tasks include:
 A. Review JIRA Ballot System requirements; draft test plans and system functionality as implemented. 
 B. Review communication plan (draft provided by HL7); update as necessary and seek approval from TSC of the communication plan
 C. Engage volunteer testers and support a system test that simulates ballot functions for typical member and workgroup scenarios. 
 D. Support and monitor outcome of system test and completion of test results for simulated ballot and reconciliation processes 
 E. Prepare a brief report for CTO and TSC after system test and correction of outstanding issues.
 F. Prepare a rollout plan for using the new system for the FHIR R4 ballot.
 G. Monitor usage of the system and provide level 1 support to balloters during the FHIR ballot period.
 H. Attend meetings (2-4 times per month) with the HL7 Director of the Project Management Office and Director of Technical Publications
 I. Prepare a brief final report for the CTO and TSC after the completion of the ballot period.
</t>
  </si>
  <si>
    <t>Jean Duteau, Duteau Design, Inc.</t>
  </si>
  <si>
    <t xml:space="preserve">Hold meetings with HL7 PMO and Director of Technical Publications to review project status and progress - Target: Project Duration
Communication Plan reviewed, updated and approved by the HL7 TSC - Target: July 9, 2018
Engage volunteer testers and support a system test for simulated ballot and reconciliation processes - Target: July 16 - August 3, 2018
Prepare a Rollout Plan for using the new system on the FHIR R4 ballot - Target: August 6 - 10, 2018
Deliver the System Test Report after completion of the system test - Target: August 10, 2018
Monitor usage of the system and provide level 1 support to balloters during the FHIR ballot period - Target: August 24-– October 5, 2018
Deliver the Final Project Report after completion of the FHIR R4 ballot period. - Target: November 2, 2018
</t>
  </si>
  <si>
    <t>2018 July: Due to bandwidth issues, this project is On Hold until the January 2019 Ballot cycle</t>
  </si>
  <si>
    <t>Collaborative C-CDA R2.1 Template Review</t>
  </si>
  <si>
    <t>CDA Management Group</t>
  </si>
  <si>
    <t>Financial Management Work Group, Patient Care Work Group, Pharmacy Work Group, Structured Documents Work Group</t>
  </si>
  <si>
    <t xml:space="preserve">This project will explore a cross-workgroup collaboration model that establishes a way to perform detailed review of C-CDA R2.1 templates in order to identify issues and document change requirements that will improve the C-CDA templates and align them with ongoing FHIR resources.
The following C-CDA R2.1 Templates and value sets are in scope for piloting this the collaborative review process:
1. For PC:
 - Problem Concern Entry and all encompassed templates/value sets
 - Allergy-Intolerance Entry and all encompassed templates/value sets
2. For FM:
 - Coverage Activity Entry
 - Planned Coverage
 - Policy Activity Entry
3. For Pharmacy:
 - Medication Activity Entry
 - Planned Medication Activity
This project will produce a non-balloted White Paper which documents issues discovered while investigating the C-CDA 2.1 Templates and exploring how they align with FHIR or not.
The White Paper will describe the findings from the pilot in terms of the change requirements for the C-CDA R2.1 templates determined via the collaborative review. The White Paper will also describe how the collaborative process was accomplished and the learnings from the experience.
</t>
  </si>
  <si>
    <t>Lisa Nelson, Brett Marquard</t>
  </si>
  <si>
    <t>Project Kick-off - Target: 2018 Aug-Sep
Document alignment issues/needs for PC Templates - Target: 2018 Dec
Document alignment issues/needs for FM Templates - Target: 2018 Dec
Document alignment issues/needs for Pharmacy Templates - Target: 2018 Dec
Report Findings to SDWG and other Workgroups - Target: 2019 Jan WGM
Project End Date - Target: 2019 Jan WGM</t>
  </si>
  <si>
    <t xml:space="preserve">C-CDA R2.1 templates were developed, primary within SDWG because that WG had the technical expertise to craft CDA Templates. The template design process did not draw as much active participation from other workgroups with domain expertise as may have been optimal. 
Recently the collaborative specification approach used by FHIR has increased the interest and profiling skills available in the domain expert workgroups. 
The need to transform information between C-CDA and FHIR has also increased. This is increasing the need for C-CDA Templates and FHIR Resources/Profiles to be aligned. HL7 is also calling for greater alignment among its product families.
The CDA Management Group sees a need to actively encourage collaborative review of C-CDA templates across SDWG and the domain-expert Workgroups responsible for the corresponding FHIR Resources. This project will address the need to foster these new cross-workgroup collaboration patterns and will investigate what insights are gained from this type of multi-disciplinary review.
</t>
  </si>
  <si>
    <t>The need to transform information between C-CDA and FHIR has also increased. This is increasing the need for C-CDA Templates and FHIR Resources/Profiles to be aligned. HL7 is also calling for greater alignment among its product families. ONC’s focus on USCDI data classes is also driving alignment of information representation across HL7 product lines for specific data elements</t>
  </si>
  <si>
    <t>Collaborative C-CDA Template Review</t>
  </si>
  <si>
    <t>A confluence page has been created to track progress for this pilot project. PC has created a page for the Clinical Status value set review/request. That space is referenced by the confluence page for the overall pilot. A wiki page has also been created on the SDWG wiki that points to the confluence page.</t>
  </si>
  <si>
    <t>The focus will include both US Realm and international perspectives, but the focus will be on analyzing the C-CDA R2.1 templates in scope for the project. For example, analysis of the C-CDA R2.1 Medication Activity template may include assessment of its alignment with UV realm templates designed for the same purpose. Clarifications about the expected relationship between UV and realm-specific templates could be included in the paper.</t>
  </si>
  <si>
    <t>Harmonization of expression languages</t>
  </si>
  <si>
    <t>CDS WG Co-Chairs</t>
  </si>
  <si>
    <t>FHIR Resources for Evidence-Based Medicine Knowledge Assets (EBMonFHIR)</t>
  </si>
  <si>
    <t>Biomedical Research and Regulation Work Group, Clinical Quality Information Work Group</t>
  </si>
  <si>
    <t>Brian Alper</t>
  </si>
  <si>
    <t xml:space="preserve">Submit for Ballot for Comments - Target: 2018 Sep Ballot
Complete Ballot for Comments Reconciliation - Target: 2018 Sep WGM
Submit for First STU Ballot - Target: 2019 Jan Ballot
Complete First STU Ballot Reconciliation - Target: 2019 Jan WGM
Submit for Second STU Ballot - Target: 2019 May Ballot
Complete Second STU Ballot Reconciliation - Target: 2019 May WGM
Request STU Publication - Target: 2019 Jun
STU Period - 18 months - Target: 2019 Jun - 2020 Dec
Submit for Normative Ballot - Target: 2021 Jan Ballot
Complete Normative Reconciliation - Target: 2021 Jan WGM
Submit Publication Request - Target: 2021 Feb
Receive ANSI Approval - Target: 2021 Mar 
Project End Date (all objectives have been met) - Target: 2021 May
</t>
  </si>
  <si>
    <t xml:space="preserve">The evidence processing and guideline development communities represent a substantial volume of knowledge management effort (Cochrane alone has more than 30,000 people working on development of systematic reviews of clinical research) and has been discussing and seeking opportunities to establish a scalable infrastructure for an “evidence ecosystem” to facilitate sharing and re-use of work across the communities. There is tremendous waste of resources today as multiple groups reproduce each other’s work due to interoperability limitations.
Organizations expressing this need and having collaborated previously in attempts to overcome it include Cochrane, Duodecim Medical Publications Ltd., EBSCO Health, Grading of Recommendations Assessment Development and Evaluation (GRADE) Working Group, Guidelines International Network (G-I-N), and MAking GRADE the Irresistible Choice (MAGIC) along with multiple academic institutions, professional societies, and governmental organizations.
</t>
  </si>
  <si>
    <t>1) EBSCO Health (United States)
2) Duodecim Medical Publications Ltd. (Finland)
3) HarmoniQ (Unit4ed States)
4) MAGIC (Norway)</t>
  </si>
  <si>
    <t>The Guideline International Network (G-I-N) is the leading international organization for guideline developers. We have submitted for meeting time to present and collaborate on this EBMonFHIR project in the G-I-N annual meeting September 11-14, 2018 in Manchester, UK.  This opportunity to reach the guideline developers community is considered in overall project scheduling.</t>
  </si>
  <si>
    <t>EBMonFHIR</t>
  </si>
  <si>
    <t>Not applicable</t>
  </si>
  <si>
    <t>May depend on FHIR Clinical Reasoning (CQFonFHIR Project ID 1234) and other FHIR resources</t>
  </si>
  <si>
    <t>Project page: &lt;a href="http://wiki.hl7.org/index.php?title=EBMonFHIR"&gt;http://wiki.hl7.org/index.php?title=EBMonFHIR 
Document repository: &lt;a href="https://github.com/HL7/EBMonFHIR"&gt;https://github.com/HL7/EBMonFHIR</t>
  </si>
  <si>
    <t>Clinical and Public Health Laboratories, Other (specify in Misc. Notes below)</t>
  </si>
  <si>
    <t xml:space="preserve">External vocabularies:  UCUM, Others to be determined (likely as examples, not constraints)
Other Stakeholders: Guideline developers, Systematic review developers
</t>
  </si>
  <si>
    <t>2018 May Ballot Cycle Info: NORMATIVE
Ballot results: Postponed
Document Name: HL7 Version 2 Implementation Guide: Implementing the Virtual Medical Record for Clinical Decision Support (vMR-CDS), Release 1
2018 Jan Ballot Cycle Info: NORMATIVE           
Ballot results: Met basic vote requirements. 3 Negatives to reconcile
Document Name: HL7 Version 2 Implementation Guide: Implementing the Virtual Medical Record for Clinical Decision Support (vMR-CDS), Release 1
2017 Sept Ballot Cycle Info: NORMATIVE
Ballot results: Met basic vote requirements. 1 Negatives to reconcile
Document Name: HL7 Version 2 Implementation Guide: Implementing the Virtual Medical Record for Clinical Decision Support (vMR-CDS), Release 1
2017 Jan Ballot Cycle Info: STU              
Ballot results: Withdrawn
Document Name: HL7 Version 2 Implementation Guide: Implementing the Virtual Medical Record for Clinical Decision Support (vMR-CDS), Release 1
Submitter: Kensaku Kawamoto MD PhD
2013 May Ballot Cycle Info: DSTU
Ballot results: Met basic vote requirements. 1 Negative to reconcile
Document Name: HL7 Implementation Guide: XML Implementation for Virtual Medical Record, Release 1
NIB Submitted By: Kensaku Kawamoto MD PhD
2013 May Ballot Cycle Info: DSTU
Ballot results: Met basic vote requirements. 7 Negatives to reconcile
Document Name: HL7 Version 2 Implementation Guide: Implementing the Virtual Medical Record for Clinical Decision Support (vMR-CDS), Release 1
NIB Submitted By: Kensaku Kawamoto MD PhD
2012 May Ballot Cycle Info: DSTU
Ballot results: Postponed
Document Name: HL7 Version 2 Implementation Guide: Implementing the Virtual Medical Record for Clinical Decision Support (vMR-CDS), Release 1
Ballot Code: V2IG_CDS_VMR_R1_D1_2012MAY
NIB Submitted By: Kensaku Kawamoto MD PhD
2012 Jan Ballot Cycle Info: DSTU
Ballot results: POSTPONED
Document Name: HL7 Version 2 Implementation Guide: Implementing the Virtual Medical Record for Clinical Decision Support (vMR-CDS), Release 1
Ballot Code: V2IG_CDS_VMR_R1_D1_2012JAN
NIB Submitted By: Kensaku Kawamoto MD PhD
2011 Sept Ballot Cycle Info: INFORMATIVE
Ballot results: Postponed
Document Name: HL7 Version 2 Implementation Guide: Implementing the Virtual Medical Record for Clinical Decision Support (vMR-CDS), Release 1
Ballot Code: V2IG_CDS_VMR_R1_I2_2011SEP
NIB Submitted By: Kensaku Kawamoto MD PhD
2011 Sept Ballot Cycle Info: DSTU
Ballot results: Met basic vote requirements. 2 Negatives to reconcile
Document Name: HL7 Version 3 Domain Analysis Model: Virtual Medical Record for Clinical Decision Support (vMR-CDS), Release 1
Ballot Code: V3DAM_CDS_VMR_R1_D1_2011SEP
NIB Submitted By: Kensaku Kawamoto MD PhD
2011 Sept Ballot Cycle Info: DSTU
Ballot results: Met basic vote requirements. 0 Negatives to reconcile
Document Name: HL7 Version 3 Implementation Guide: Virtual Medical Record for Clinical Decision Support (vMR-CDS) for GELLO, Release 1
Ballot Code: V3IG_CDS_VMR_GELLO_R1_D1_2011SEP
NIB Submitted By: Kensaku Kawamoto MD PhD
2010 Sept Ballot Cycle Info: INFORMATIVE
Ballot results: Withdrawn from ballot cycle (per K. Kawamoto)
Document Name: HL7 Version 3 Domain Analysis Model: Virtual Medical Record for Clinical Decision Support (vMR-CDS), Release 1
Last Ballot Code: V3DAM_CDS_VMR_R1_I1_2010MAY
NIB Submitted By: Kensaku Kawamoto MD PhD
2010 May Ballot Cycle Info: INFORMATIVE
Ballot results: Ballot results: Met basic vote requirements for approval. &amp;#160;22 Negative votes to reconcile
Document Name: HL7 Version 2 Implementation Guide: Clinical Decision Support; Implementing the Virtual Medical Record (vMR) in Version 2, Release 1
Ballot Code: V2IG_CDS_VMR_TBD
NIB Submitted By: Kensaku Kawamoto MD PhD
2010 May Ballot Cycle Info: INFORMATIVE
Ballot results: Ballot results: Met basic vote requirements for approval. &amp;#160;20 Negative votes to reconcile
Document Name: HL7 Version 3 Domain Analysis Model: Clinical Decision Support; Virtual Medical Record, Release 1
Ballot Code: V2IG_CDS_VMR_TBD
NIB Submitted By: Kensaku Kawamoto MD PhD
2010 May Ballot Cycle Info: INFORMATIVE
Ballot results: Ballot results: Met basic vote requirements for approval. &amp;#160;14 Negative votes to reconcile
Document Name: HL7 Version 3 Implementation Guide: Clincial Decision Support; Virtual Medical Record (vMR) UML Model for GELLO, Release 1
Ballot Code: V3IG_CDS_vMR_UMLGELLO_TBD
NIB Submitted By: Kensaku Kawamoto MD PhD</t>
  </si>
  <si>
    <t>2018 May: TSC approved STU Extension/Unballoted STU Update Request for HL7 Implementation Guide: Decision Support Service, Release 1.2 at TSC Tracker 15950 through April 27, 2019
Feb 2016: TSC approved DSTU extension request for HL7 Implementation Guide: Decision Support Service, Release 1.1 at TSC Tracker 9574
HL7 Version 3 Standard: Decision Support Service Release 2, DSTU Release 1 in DSTU through April, 6 2017
July 2014: Merged project 1109 info into this project. TSC approved the updated project on 7/28/2014
April 2014: TSC approved update to the DSTU publication request of HL7 Implementation Guide: Decision Support Service, Release 1.1
Jan 2014: TSC approved the DSTU Publication Request for HL7 Implementation Guide: Decision Support Service, Release 1 at TSC Tracker 2828 requests publication for 24 months through Jan 08, 2016</t>
  </si>
  <si>
    <t>2018 May: TSC approved Unballoted STU Update Request for HL7 Version 3 Standard: Clinical Decision Support; Virtual Medical Record (vMR) Templates, Release 1 at TSC Tracker 15951
2017 Jan: TSC approved STU Extension Request for HL7 Version 3 Standard: Clinical Decision Support; Virtual Medical Record (vMR) Templates, Release 1 at TSC Tracker 12742 was approved for 6 months for the purpose of bringing the material back to ballot thru October 10, 2019
April 2014: TSC approved DSTU publication request for HL7 Version 3 Standard: Virtual Medical Record for Clinical Decision Support (vMR-CDS) Templates, Release 1 for 24 months through 2016-10-01
March 2014: Completed updating the vMR DSTU specifications based on the ballot reconciliation comments from the January 2014 ballot cycle.
Jan 2014: TSC approved an Informative Publication Request for HL7 Clinical Decision Support Specification: Virtual Medical Record (vMR-CDS) Templates, Release (balloted as HL7 Virtual Medical Record for Clinical Decision Support (vMR-CDS) Templates, Release 1) at TSC Tracker 2826.</t>
  </si>
  <si>
    <t>2018 May Ballot Cycle Info: STU
Ballot results: Did not meet basic vote requirements. 
Document Name: HL7 Cross-Paradigm Specification: Clinical Quality Language, Release 1
2017 Jan Ballot Cycle Info: STU              
Ballot results: Met basic vote requirements. 5 Negatives to reconcile
Document Name: HL7 Cross-Paradigm Specification: Clinical Quality Language, Release 1
Submitter: Lynn Laakso MPA
2015 Jan Ballot Cycle Info: DSTU
Ballot results: Met basic vote requirements. 7 Negatives to reconcile
Document Name: HL7 Standard: Clinical Quality Language, Release 1 - US Realm
2014 Sept Ballot Cycle Info: COMMENT ONLY         
Ballot results: Met basic vote requirements. 5 Negatives to reconcile
Document Name: HL7 Version 3 Standard: Clinical Quality Expression Lanaguage, Release 1 (HL7 Standard: Clinical Quality Language)
Submitted By: Kensaku Kawamoto</t>
  </si>
  <si>
    <t>Clinical, Administrative</t>
  </si>
  <si>
    <t>2018 May Ballot Cycle Info: STU
Ballot results: Met basic vote requirements. 21 Negatives to reconcile
Document Name: HL7 Cross-Paradigm Specification: CDS Hooks, Release 1
2018 Jan Ballot Cycle Info: STU              
Ballot results: WITHDRAWN
Document Name: HL7 Cross-Paradigm Specification: CDS Hooks, Release 1
2017 Sept Ballot Cycle Info: STU
Ballot results: Postponed
Document Name: HL7 Cross-Paradigm Specification: CDS Hooks, Release 1
2016 Sept Ballot Cycle Info: STU             
Ballot results: Did not meet basic vote requirements
Document Name: HL7 FHIR Implementation Guide: Clinical Quality Framework (CQF on FHIR), Release 1
2016 May Ballot Cycle Info: COMMENT
Ballot results: 8 comments to consider
Document Name: HL7 FHIR IG: Clinical Quality Framework (CQF) Requesting alternate ballot title
HL7 FHIR Implementation Guide: Clinical Quality Framework (CQF on FHIR), Release 1</t>
  </si>
  <si>
    <t>2018 May Ballot Cycle Info: STU
Ballot results: Met basic vote requirements. 9 Negatives to reconcile
Document Name: HL7 FHIR&amp;#174; Implementation Guide: Clinical Genomics, Release 1</t>
  </si>
  <si>
    <t>Clinical Interoperability Council Work Group, Electronic Health Records Work Group, Public Health Work Group</t>
  </si>
  <si>
    <t xml:space="preserve">This project maps CIMI-FHIM data to EHR-S FM functions. Any issues or recommended changes will not be done within this project, but rather, will be referred to the appropriate domain workgroup for consideration. </t>
  </si>
  <si>
    <t>These milestones and deliverables are aggressive; where, meeting these milestones depends on participation.
pilot-study comments-only HL7 ballot, including immunization. - Target: 2018 Sep WGM presentation 
Subsequent objectives/deliverables/target dates may be revisited at the Sep WG meeting, 
based on the parallel investigative Study PSS by TSC-SGB
POTENTIAL FUTURE PRODUCTS, pending TSC-SGC guidance
HL7-STU RDAM - Target: 2019 Sep WGM reconciliation 
Normative RDAM - Target: 2020 Sep WGM reconciliation
HL7-ISO RDAM - Target: T2021 Sep WGM reconciliation
Project End Date: - Target: 2022</t>
  </si>
  <si>
    <t>White Paper (Balloted Informative), Supplement to a Current Standard</t>
  </si>
  <si>
    <t xml:space="preserve">The RDAM is creating an object-oriented domain Specific Software Architecture model, which may be used to augment projects. The HL7 RDAM reference domain analysis model project need is to map, verify and validate EHRS-FM system functions (behaviors) to CIMI-FHIM data. </t>
  </si>
  <si>
    <t xml:space="preserve">EHR System Functional Model (EHR-S FM) and CIMI Federal Healthcare Information Model (FHIM) . </t>
  </si>
  <si>
    <t>CIMI Wiki or Confluence</t>
  </si>
  <si>
    <t>CIMI Analysis Normal Form (ANF) Project</t>
  </si>
  <si>
    <t xml:space="preserve">This project will produce an iso-semantic supplement to the current CIMI Reference model and Detailed Clinical Models. It will be designed specifically to support data analysis, rather than data entry, and will be called Analysis Normal Form (ANF). </t>
  </si>
  <si>
    <t>Keith Campbell</t>
  </si>
  <si>
    <t>Ballot For Comment - Target: 2018 Sep WGM
Ballot For Comment - Target: 2019 Jan - 2015 Jan
Ballot For Comment - Target: 2019 May Ballot</t>
  </si>
  <si>
    <t xml:space="preserve"> Clinicians typically enter clinical information via a manner that we call here the 
'clinical input form' (CIF). However, the CIF is not a literal form that clinicians select and enter data in. Rather, it refers to the manner in which information is presented to the clinicians and how they enter the data, such as by constraining the information to allow only certain values to be entered, such as through a drop-down list or radio button, or breaking up large chunks of related information into smaller parts. 
Ideally, the way the information is presented to clinicians is in a manner that is most familiar and efficient for the clinicians to use. However, what is an efficient way for clinicians to select and enter data may not be the most efficient or reliable way for data analysts to use when they are querying data once it has been normalized and stored in a database, such as for CDS rules or the computation of prevalence statistics. For these purposes, the data is normalized using the analysis normal form (ANF) and stored in a database. Again, the ANF is not necessarily a physical structure, but is how a data analyst might see the data when they are looking at it in a database, and not as clinicians would see it in the user interface (i.e., CIF).
</t>
  </si>
  <si>
    <t>VHA use of Knowledge Artifacts (KNARTs)</t>
  </si>
  <si>
    <t>CIMI Analysis Normal Form / ANF</t>
  </si>
  <si>
    <t>Perhaps dependent on the primary CIMI model/ballot that the WG is also preparing for ballot?</t>
  </si>
  <si>
    <t>&lt;a href="http://wiki.hl7.org/index.php?title=Clinical_Information_Modeling_Initiative_Work_Group."&gt;http://wiki.hl7.org/index.php?title=Clinical_Information_Modeling_Initiative_Work_Group. SOA wiki</t>
  </si>
  <si>
    <t xml:space="preserve">External vocabularies: SoLoR, SNOMED-CT, RXNORM, LOINC, VSAC
</t>
  </si>
  <si>
    <t>HL7 CIMI wiki
PSS: https://1drv.ms/w/s!AlkpZJej6nh_k9dYlvNWaZ3DLPKSYg</t>
  </si>
  <si>
    <t>2018 May Ballot Cycle Info: COMMENT ONLY
Ballot results: Did not meet basic vote requirements. 
Document Name: HL7 FHIR&amp;#174; Implementation Guide: Breast Cancer Data, Release 1</t>
  </si>
  <si>
    <t>2018 May Ballot Cycle Info: NORMATIVE
Ballot results: Met basic vote requirements. 0 Negatives to reconcile
Document Name: HL7 CDA&amp;#174; R2 Implementation Guide: Trauma Registry Data Submission, Release 2 - US Realm
2017 May Ballot Cycle Info: NORMATIVE
Ballot results: Met basic vote requirements. 2 Negatives to reconcile
Document Name: HL7 CDA&amp;#174; R2 Implementation Guide: Trauma Registry Data Submission, Release 2 - US Realm</t>
  </si>
  <si>
    <t>HL7 CDA R2 Implementation Guide: Gaps in Care Reporting</t>
  </si>
  <si>
    <t xml:space="preserve">The scope of this project is to define a common set of data elements and a canonical representation for a &amp;lsquo;gap in care&amp;rsquo; report. A gap in care report is a patient or list level (multiple patient summary level) report containing data identifying individual patient(s), the quality measure(s) being evaluated, the current compliance status of the patient with regards to that measure. In the case of non-compliance, representation for how specific measure criteria was not met will also be provided.
After a set of common data elements are defined, a canonical representation will be defined as a standard built on top of the existing CDA-based standards, like QRDA and C-CDA. This project will also provide exploratory mappings towards the FHIR Measure Report Resource. When possible, existing FHIR profiles such the QI-core and US-core profiles will be re-used before building any new profiles
</t>
  </si>
  <si>
    <t>Bo Borgnakke</t>
  </si>
  <si>
    <t xml:space="preserve">Submit for Ballot for first STU ballot cycle - Target: 2019 Jan WGM
Complete STU Reconciliation- Target: 2019 May WGM
Submit for 2nd STU Ballot - Target: 2019 Sept WGM
Request 1st STU Publication - Target: 2019 Sept
STU Period - 12 months- Target: 2020 Sep WGM
Submit for Normative Ballot- Target: 2021 Jan WGM
Complete Normative Reconciliation - Target: 2021 May Ballot
Submit Publication Request- Target: 2021 Sep WGM
Receive ANSI Approval- Target: 2021 Oct
Request STU Publication- Target: 2021 Nov </t>
  </si>
  <si>
    <t xml:space="preserve">When clinical and claims data is evaluated against quality measure logic, there are patients that do not meet the measure’s logic for compliance. These patients do not meet the care standard being evaluated by the measure’s logic and represent what is known as 'gaps in care.' These gaps in care are often transmitted from payor to provider, quality registry to provider, and by provider to other providers through health information exchange. Receivers can be made aware of these ‘gaps’ and evaluate further steps to ‘close the gap’ by understanding the reasons why patients did not meet the care standard. This is done by sending a patient-identified report. 
Currently, there are no existing standards to represent a patient-level gap in care summary report. Payors and providers are currently using numerous proprietary, one-off formats to represent this data, resulting in inefficient and ineffective utilization. Having a common, structured, standardized representation provides the ability for payers and providers to use automated tools to generate, aggregate, and consume the gaps in care reports. Ideally, these standardized reports will be integrated into clinical decision support and provider workflow processes.
The Michigan Health Information Network (MiHIN) hosts a collaborative group of the largest Michigan payors and provider groups that has defined a set of common data elements necessary to make these reports effective. This collaborative group is currently piloting a gaps in care distribution service using a Comma-Separated Values file format temporarily in lieu of a formal national standard to send and receive gaps in care data on an all-payer / all-patient basis. This model is currently in use across the state of Michigan and will be consulted for input during development of artifacts for this project.
Diameter Health works with multiple Qualified Clinical Data Registries (QCDRs), which act to calculate and share quality measure performance among providers, provider groups, health systems and payors. Its technology has been certified by the National Committee for Quality Assurance for quality measurement. Diameter Health currently uses existing standards, such as C-CDA and QRDA to transmit such information. Having a uniform standard to identify 'gaps in care' is an interest to our QCDR clients who will be consulted for input during development of artifacts for this project. 
Standardizing the way gaps in care are represented will allow for a robust, interoperable method of communicating this critical information, leading to increased quality measure compliance rates and ultimately patient health outcomes. 
</t>
  </si>
  <si>
    <t>1) MiHIN - Michigan Health Information Network Shared Services
2) Diameter Health</t>
  </si>
  <si>
    <t>HEDIS Gaps in Care, Gaps in Care Reporting</t>
  </si>
  <si>
    <t xml:space="preserve"> &lt;a href="http://wiki.hl7.org/index.php?title=Gaps_In_Care_Project"&gt;http://wiki.hl7.org/index.php?title=Gaps_In_Care_Project</t>
  </si>
  <si>
    <t>FHIR Implementation Guide; FHIR Profile; FHIR Resources; Guidance (e.g. Companion Guide, Cookbook, etc); V3 Documents-Clinical (e.g. CDA)</t>
  </si>
  <si>
    <t>Quality Reporting Agencies, Standards Development Organizations (SDOs), Payors</t>
  </si>
  <si>
    <t xml:space="preserve">External vocabularies: SNOMED-CT, LOINC, RxNorm, CPT, or others used by QRDA, and CCDA, etc. 
Backwards Compatibility: If you check 'Yes' please indicate the earliest prior release and/or version to which the compatibility applies:
HL7 CDA&amp;#174; R2 Implementation Guide: Quality Reporting Document Architecture - Category I (QRDA I) STU Release 5 - US Realm
HL7 CDA&amp;#174; R2 Implementation Guide: Consolidated CDA - STU 2.1 - US Realm
</t>
  </si>
  <si>
    <t>FHIR Implementation Guide for Data Exchange for Quality Measures</t>
  </si>
  <si>
    <t xml:space="preserve">Payers and providers need common exchange process to share the data required to complete quality measures. 
This PSS focuses on both the standard for exchange and the specific use case of medication reconciliation attestation and the underlying process from which the attestation is created that support information for transitions of care, and care management plans involving medication changes.
Proof of 30 day medication reconciliations is increasingly required for value based care incentives. Providers and care coordinators face the challenge of collecting accurate and complete patient medication records across care settings.
Today&amp;rsquo;s manual and adhoc processes are costly and will not scale. 
Description of the proposed initial FHIR IG 
- Scope: to address the general case of requesting/exchanging specific (patient level) detailed information for quality measures 
General concept:
- Develop general use case for one or more measures where an Aggregator (potentially CQL driven) is the requestor and/or recipient of individual measures on one or more patients
- Note: Aggregator may be part of EHR, Payer system or a standalone service
- Aggregator will exchange information with the Provider&amp;rsquo;s EHR or other provider service as a pull, push, or subscribe operation (recommendation/options/requirements as part of IG development)
- Exchange with provider system may have more than one FHIR content set depending on the requirements of the specific use case and HIT technology (scope determined as part of IG development)
- The attestation to 30-day Medication Reconciliation Post discharge (MRP) will be used as the example use case to test the general framework
- US-Core profiles will be utilized to provide compatibility with STU3
- Since US-Core updates will not be until after FHIR R4 is balloted and finalized, Da Vinci profiles will be created for any STU3 US-Core profiles that will be in R4. When US-Core profiles updates, the IG will be updated and aligned with R4 US-Core profiles.
Other aspects of medication reconciliation to be addressed in subsequent phases are (may be one or more IGs): 
- knowing when a patient is discharged
- ensuring a discharge medication list is created in 
- communicating the discharge medication list to the responsible ambulatory provider
- consuming the discharge medication list within the ambulatory provider's EHR
- comparing the discharge medication list with the preadmission medication list and reconciling the differences
- producing a reconciled medication list
- documenting/attesting to the completion of medication reconciliation
- communicating changes in the reconciled medication list to the patient
- communicating completion of medication reconciliation to the payer and other responsible organizations
</t>
  </si>
  <si>
    <t>Robert Dieterle, Linda Michaelsen, Viet Nguyen</t>
  </si>
  <si>
    <t>Submit for STU Ballot(First Ballot Cycle) - Target: 2018 Sept Ballot
Complete STU Reconciliation - Target: 2018 Nov 
Request STU Publication - Target: 2018 Dec
Update Implementation Guide for R4 based on US-Core updates for R4 and implementation feedback- Target: 2019 Jan at the earliest 
STU Period - 12 months - Target: 2019 Jan - 2020 Jan
Submit for additional STU rounds as appropriate based on feedback - Target: 2019 Sept - 2020 Jan
Submit for Normative Ballot - Target: Based on FHIR normative schedule for incorporated artifacts
Complete Normative Reconciliation - Target: TBD
Submit Publication Request - Target: TBD</t>
  </si>
  <si>
    <t xml:space="preserve">Uniform standard for Data Exchange for Quality Measurement to meet quality utilization, care management, and quality measurement reporting. Manage patient safety and appropriate medication management. </t>
  </si>
  <si>
    <t>1) Cerner
2) Epic
3) United
4) Humana
5) Rush Presbyterian (Chicago)</t>
  </si>
  <si>
    <t xml:space="preserve">Creation of Implementation Guide regarding quality measure reporting with focus on the use case for medication reconciliation attestation to be completed by balloting in the September 2018 cycle                                                  </t>
  </si>
  <si>
    <t>HEDIS Measure Reporting, MRP, FHIR IG, Medication Reconciliation, HEDIS, NCQA, Quality Measures
US-Core updates for FHIR R4</t>
  </si>
  <si>
    <t>FHIR STU 4.0 Final Ballot, Reconciliation and Publication</t>
  </si>
  <si>
    <t xml:space="preserve">HL7-Managed Project Document Repository - HL7 organizational GitHub site
URL - &lt;a href="https://github.com/HL7/data-exchange-for-quality-measures"&gt;https://github.com/HL7/data-exchange-for-quality-measures
</t>
  </si>
  <si>
    <t>FHIR Implementation Guide</t>
  </si>
  <si>
    <t xml:space="preserve">This is an externally funded Da Vinic project
How much content for this project is already developed?30%
Was the content externally developed (Y/N)? Da Vinci members
</t>
  </si>
  <si>
    <t>The work group is using the Confluence PSS for this project.
Exernal vocabularies: SNOMED, CPT, HCPCS/CPT II, RxNorm, LOINC</t>
  </si>
  <si>
    <t xml:space="preserve">2018 August: TSC approved STU Publication Request for HL7 FHIR&amp;#174; Profile: Quality, Release 1 - US Realm at TSC Tracker 17494
2017 Nov: CQI WG submitted STU Publication Request for HL7 FHIR Profile: Quality, Release 1 - US Realm at TSC Tracker 14106 through December 5, 2019.
2017 Jan: CQI WG submitted revised PSS
May 2016: Today, the CQI WG approved an update to the PSS for project 1125, Harmonization of Health Quality Information Models - FHIR. We plan to ballot in September 2016. Since this is a US Realm ballot we request approval by the US Realm Task Force so we can submit to the DESD before the May 22, 2016 deadline for the upcoming ballot cycle. The co-sponsors, CDS and CIMI workgroups have also approved the PSS update on the same date as indicated in the attached file. 
Revision Rationale:
- Harmonization of Health Quality Information Models - FHIR (Also known as QI Core, QUICK, QI Core and QI Core Logical View)
- December 2015
- Rationale - update to be consistent with new FHIR release (v3) and to evolve the model to CIMI detailed clinical models incrementally over time
- The new DSTU ballot will evolve the QI Core model to replace the current standard consistent with the new version of FHIR and to be synchronized with CIMI modeling efforts.
HL7 FHIR&amp;#174; Profile: Quality, Release 1 DSTU - US Realm in DSTU through 2017-09-23.
Nov 2015: B. Rhodes: Submitted an updated PSS
I discussed this with Floyd and we think the request to merge the projects is premature, because we still need both projects to support ongoing work in CQI. 1125 focuses on the QI-Core FHIR Profiles, while 1127 is focused on building a logical model. At some point, the goal is for that logical model to generate the FHIR Profiles, at which time we could merge them, but for now, we need to keep them separate. So this update to the PSS for 1125 is in support of publishing additional documentation that provides an author-focused view of the QI-Core profiles, and because it doesn't change any of the actual content of the profiles, the WG approved it as a non-substantive change
Oct 2015: F. Eisenberg: The CQI and CDS Workgroups approved this morning that we want to merge two existing projects into 1. Project 1125 created the FHIR Quality Core and Project 1127 plans to create a quality data model from work in Project 1045. 
Sept 2015: TSC approved DSTU publication of HL7 FHIR&amp;#174; Profile: Quality, Release 1 - US Realm at TSC Tracker 8713
7.a: Other: Various different kinds of registries, measure developers </t>
  </si>
  <si>
    <t>2018 May Ballot Cycle Info: STU
Ballot results: Met basic vote requirements. 9 Negatives to reconcile
Document Name: HL7 Version 3 Implementation Guide: Clinical Quality Language (CQL)-based Health Quality Measure Format (HQMF), Release 1 - US Realm
2017 Jan Ballot Cycle Info: STU              
Ballot results: Met basic vote requirements. 8 Negatives to reconcile
Document Name: HL7 Version 3 Implementation Guide: Clinical Quality Language (CQL)-based Health Quality Measure Format (HQMF), Release 1 - US Realm
Submitter: Lynn Laakso MPA
2015 May Ballot Cycle Info: DSTU             
Ballot results: Met basic vote requirements. 3 Negatives to reconcile
Document Name: HL7 Version 3 Implementation Guide: Clinical Quality Language (CQL)-based Health Quality Measure Format (HQMF), Release 1 - US Realm
2015 Jan Ballot Cycle Info: COMMENT ONLY
Ballot results: Met basic vote requirements. 5 Negatives to reconcile
Document Name: HL7 Version 3 Implementation Guide: Clinical Quality Framework (CQF)-based Health Quality Measure Format (HQMF), Release 1 - US Realm</t>
  </si>
  <si>
    <t>2018 August: TSC approved STU publication request for for HL7 Version 3 Implementation Guide: Clinical Quality Language (CQL)-based Health Quality Measure Format (HQMF) - Release 1, US Realm STU 3 at TSC Tracker 17546 
2017 August: TSC approved an updated STU publication request for HL7 Version 3 Implementation Guide: Clinical Quality Language (CQL)-based Health Quality Measure Format (HQMF), Release 1, STU Release 2.1 - US Realm for 24 months at TSC Tracker 13766 through July 5, 2019.
2017 June: TSC approved STU Publication Request for HL7 Version 3 Implementation Guide: Clinical Quality Language (CQL)-based Health Quality Measure Format (HQMF) - Release 1, STU 2 - US Realm at TSC Tracker 13490 through 2019-07-05.
2016 October: Submitted revised PSS.
2015 July: Work Group requested DSTU Publication of HL7 Version 3 Implementation Guide: Clinical Quality Language (CQL)-based Health Quality Measure Format (HQMF), Release 1 through 2017-09-01.
2015 Jan: F. Eisenberg submitted an updated PSS.</t>
  </si>
  <si>
    <t>Electronic Long-Term Services and Supports (eLTSS) Service Plan</t>
  </si>
  <si>
    <t xml:space="preserve">Electronic Long-Term Services &amp;amp; Supports (eLTSS) Service Plan Project aims to enable electronic data-level interoperability and exchange of data reflected on the person-centered service plans . The ultimate goal is to leverage HIT standards and electronic information sharing to improve the delivery and coordination of community based care provided under programs such as Medicaid Waivers.
This project is the continuation of work performed under the eLTSS Initiative, a joint effort by ONC and CMS, that culminated into the publication of the eLTSS Core Dataset. The eLTSS Core Dataset contains data items that need to be collected and exchanged in support of service planning, service delivery and service coordination of long-term services and supports. 
Current HL7 Content standards already include content to enable creation and exchange of medically-focused care plans. This effort aims to ensure that service information can be captured and exchanged alongside the medical interventions for a comprehensive picture of a person&amp;rsquo;s care.
Integrating clinical and service information into comprehensive plans can help to improve the coordination of health and social services that support an individual&amp;rsquo;s mental and physical health.
The anticipated deliverables include any proposed updates to content standards to accommodate service plan content, as well as updates or creation of vocabulary standards as needed (e.g. service codes, etc.) Additionally, an evaluation of applicable privacy and consent legal requirements with respect to electronic exchange of this data will be conducted and documented.
While requirements for representing data regarding home and community-based services have been obtained from US States, this project is not aiming to restrict applicability to US Realm only.
For further information on the eLTSS Initiative please visit the eLTSS ONC Tech Lab wiki page:
https://oncprojectracking.healthit.gov/wiki/display/TechLabSC/eLTSS+Home
</t>
  </si>
  <si>
    <t>Irina Connelly, Laura Burkhart</t>
  </si>
  <si>
    <t>Publish Whitepaper outlining informal implementer guidance for the LTSS community on how to leverage FHIR and C-CDA to exchange LTSS Dataset data. Included will be
1.Detailed mapping of eLTSS Dataset to FHIR 
2.Detailed mapping of eLTSS Dataset to C-CDA - Target: Aug 2018
Whitepaper to be balloted during September 2018 balloting cycle 
On an as needed basis: Submit proposed FHIR changes to better accommodate representation of eLTSS Dataset Information via FHIR ResourcesBy May 2018
Project End Date - March 2019</t>
  </si>
  <si>
    <t xml:space="preserve">The adoption and use of Health IT and quality measurement for community-based long-term services and supports is limited. 
Limitations include: 
 -  lack of uniformity in the terminology and definitions of data elements, including those important to the beneficiary, needed for assessments and service plans used across and between community-based information systems, clinical care systems and personal health record systems; 
 -  insufficient business and/or financial incentives for service providers to acquire and use Health IT to support coordination of services; 
 -  minimal national standards for quality measurement in LTSS outcomes; 
 -  lack of consensus on the inter-relationships between a beneficiary’s plans across care, services and supports; and 
 -  lack of evidence and understanding of how Health IT may benefit the beneficiary and encourage their adoption and use of Health IT.
 -  lack of established best practices for complying with legal security and privacy requirements when electronically exchanging data between covered clinical entities and non-clinical entities providing community-based services.
</t>
  </si>
  <si>
    <t xml:space="preserve">1) CMS, ONC
2) SAMHSA
</t>
  </si>
  <si>
    <t xml:space="preserve">Georgia (Georgia Department of Community Health, supported by Georgia Tech) team’s participation in this effort is slated to end at the conclusion of (including any no-cost extensions) Georgia’s participation under the Testing Experience and Functional Tools (TEFT) Demonstration Grant funded by CMS.
Currently that date is projected to be March 31st 2019.
</t>
  </si>
  <si>
    <t xml:space="preserve">eLTSS – electronic Long-Term Services and Supports
HCBS – Home and Community Based Services
</t>
  </si>
  <si>
    <t xml:space="preserve">&lt;a href="https://gforge.hl7.org/gf/project/cbcc/docman/eLTSS%20-%20%20ONC%20Electronic%20Long-Term%20Services%20and%20Supports/"&gt;https://gforge.hl7.org/gf/project/cbcc/docman/eLTSS%20-%20%20ONC%20Electronic%20Long-Term%20Services%20and%20Supports/
Additional Project Background Available Here:
&lt;a href="https://oncprojectracking.healthit.gov/wiki/display/TechLabSC/eLTSS"&gt;https://oncprojectracking.healthit.gov/wiki/display/TechLabSC/eLTSS+Home
</t>
  </si>
  <si>
    <t xml:space="preserve">The LTSS Dataset has been developed and published in August 2017.
The whitepaper containing implementer guidance on using HL7 standards (e.g. FHIR and C-CDA) is currently being drafted under CBCP guidance.
The LTSS Dataset was developed externally and published under ONC leadership.
The whitepaper is being drafted under guidance of CBCP co-chairs and membership.
</t>
  </si>
  <si>
    <t>2018 May Ballot Cycle Info: STU
Ballot results: Met basic vote requirements. 16 Negatives to reconcile
Document Name: HL7 Version 2 Specification: Data Type Specializations, Release 1</t>
  </si>
  <si>
    <t>Organizational Support</t>
  </si>
  <si>
    <t>2018 May Ballot Cycle Info: NORMATIVE
Ballot results: Postponed
Document Name: HL7 EHRS-FM Release 2: Personal Health Record System Functional Model, Release 2
2018 Jan Ballot Cycle Info: NORMATIVE           
Ballot results: POSTPONED
Document Name: HL7 EHRS-FM Release 2: Personal Health Record System Functional Model, Release 2
2017 May Ballot Cycle Info: COMMENT ONLY
Ballot results: Did not meet basic vote requirements
Document Name: HL7 EHRS-FM Release 2: Personal Health Record System Functional Model, Release 2
2016 Sept Ballot Cycle Info: COMMENT ONLY         
Ballot results: Met basic vote requirements. 7 comments to consider
Document Name: HL7 EHRS-FM Release 2: Personal Health Record System Functional Model, Release 2</t>
  </si>
  <si>
    <t>2018 May Ballot Cycle Info: NORMATIVE
Ballot results: Postponed
Document Name: HL7 Electronic Health Records System- Functional Model Release 2.1</t>
  </si>
  <si>
    <t xml:space="preserve">This project will involve updating the existing Structured Data Capture (SDC) Implementation Guide. Specific objectives include:
 - Aligning the implementation guide with the forthcoming R4 version of FHIR
 - Updating profiles to reflect the experience of early implementers
 - Migrating the implementation guide from U.S.-specific to international in scope by relaxing the only requirement that makes the implementation guide U.S.-specific
 - Encourage feedback from early and potential future adopters including EHR vendors, payors and clinical research organizations through consultation and connectathons.
 - Examine the feasibility and appropriateness of alignment with the SDC project managed by the IHE organization
NOTE: At present, the project does not include updating the companion Structured Data Capture &amp;ndash; Data Element (SDC-DE) implementation guide as, thus far, no implementer has expressed interest and it&amp;rsquo;s not entirely clear that such implementers exist.
</t>
  </si>
  <si>
    <t>Patient Reported Outcomes (PRO)</t>
  </si>
  <si>
    <t>Biomedical Research and Regulation Work Group, Orders and Observations Work Group, Patient Care Work Group</t>
  </si>
  <si>
    <t xml:space="preserve">Patient Reported Outcomes (PROs) can be used to inform the clinical management of individuals, shared decision-making, patient self-management, care planning, goal setting and attainment, and to inform patient-centered outcomes research. However, health systems have historically been slow to utilize this data. The aim of this project is to standardize electronic capture and exchange or PRO data in clinical and research settings. Specifically the project will develop and/or improve profiles for the following FHIR Resources 
- Questionnaire 
- Questionnaire Response 
- Other US Core profiles required to capture/exchange PRO responses.
The profiles will likely be used for administering PROs for Physical Function status measures as part of the pilots using standard FHIR APIs.
Any extensions that may be necessary for the project will be part of the overall profiles developed. 
Also as part of the projects value sets for structured capturing of the PRO data will be developed for Physical Function measures.
For other clinical data that may be used for auto-population or exchanging PRO data within the context of EHRs the US Core FHIR profiles will be reused.
</t>
  </si>
  <si>
    <t>FHIR-Infrastructure</t>
  </si>
  <si>
    <t>Submit for STU Comment Only Ballot - Target: 2018 Sep Ballot
Complete Comment Only Ballot Reconciliation - Target: 2018 Sep WGM
Submit for STU Ballot - Target: 2019 Jan Ballot
Complete STU Ballot Reconciliation - Target: 2019 Jan WGM
Submit for STU publication - Target: 2019 March 
STU Period - Target: 2019 Mar - 2020 Mar
Project End Date - Target: 2019 September</t>
  </si>
  <si>
    <t xml:space="preserve">A landscape analysis on the use of PROs in clinical care and research settings were conducted the outcomes of which have identified the lack of standardization in the creation, administration and sharing of PRO data even if they would help with the outcome for patients. In order to improve the use of PRO data in the clinical workflow the following needs have been identified for standardization
 - Need to identify relevant PROMs for each domain using defined data elements and vocabularies
 - Need to enable PROM administration within EMRs
 - Need to enable PROM administration using apps outside of EMRs 
 - Need to share PROM responses to clinicians, researchers and care managers.
</t>
  </si>
  <si>
    <t xml:space="preserve">1) pSCANNER
2) REACHnet
</t>
  </si>
  <si>
    <t>AHRQ intends to run pilots in calendar year 2018-19 using technical implementation guidance created by this project.</t>
  </si>
  <si>
    <t xml:space="preserve">PRO IG, Patient Reported Outcomes IG </t>
  </si>
  <si>
    <t>FHIR Release 4 publication.</t>
  </si>
  <si>
    <t xml:space="preserve">ONC Tech Lab Page URL 
&lt;a href="https://www.healthit.gov/techlab/standards_coordination.html"&gt;https://www.healthit.gov/techlab/standards_coordination.html
</t>
  </si>
  <si>
    <t xml:space="preserve">ONC, AHRQ, NLM?
How much content for this project is already developed?40%
Was the content externally developed (Y/N)? No, SDC FHIR IG.
</t>
  </si>
  <si>
    <t>2018 May: RMerrick: SDC project got moved from OO to FHIR-I 
Mar 2017: TSC approved STU publication request for HL7 FHIR&amp;#174; Implementation Guide: Structured Data Capture (SDC), Release 2 STU at TSC Tracker 13116 for 24 months through 2019-03-28.
Sept 2015: TSC approved publication of HL7 FHIR&amp;#174; Implementation Guide: Structured Data Caputre (SDC), Release 1 at TSC Tracker 8717 through 2017-09-23
WGM Jan2015: Still have several ballot comments to reconcile
July 2014: Per LMcKenzie: The intention is that we're balloting a single implementation guide which includes profiles of 3 resources. The IG will pass or fail as a whole and will be balloted together - for comment in Sept, DSTU in Jan. For that reason, we've gone ahead and updated the existing PSS. There's no concern about the draft IG content being ready for the Sept. ballot. 
PMO removed the 5/23/2014 SD approval date as the revised PSS is going through SD review Removed the 
Federal Agencies: Office of the National Coordinator for Health IT, National Institutes of Health, Agency for Healthcare Research and Quality, Food and Drug Administration, Centers for Medicare and Medicaid Services, Center for Disease Control
While US-sponsored, the artifacts produced are expected to have universal applicability. Development will build on existing standards and will include engagement of international SDOs and will welcome feedback from other jurisdictions.</t>
  </si>
  <si>
    <t>Clinical, Infrastructure, Administrative, Organizational Support</t>
  </si>
  <si>
    <t xml:space="preserve">2018 May Ballot Cycle Info: NORMATIVE
Ballot results: Did not meet basic vote requirements. 
Document Name: HL7 FHIR&amp;#174; Infrastructure, Release 1
2018 May Ballot Cycle Info: NORMATIVE
Ballot results: Did not meet basic vote requirements. 
Document Name: HL7 FHIR&amp;#174; R4: Observation, Release 1
2018 May Ballot Cycle Info: NORMATIVE
Ballot results: Did not meet basic vote requirements. 
Document Name: HL7 FHIR&amp;#174; R4: Patient, Release 1
2018 May Ballot Cycle Info: NORMATIVE
Ballot results: Did not meet basic vote requirements. 
Document Name: HL7 FHIR&amp;#174; R4: Terminology and Conformance, Release 1
2018 May Ballot Cycle Info: STU
Ballot results: Did not meet basic vote requirements. 
Document Name: HL7 FHIR&amp;#174; Release 4
2018 Jan Ballot Cycle Info: COMMENT ONLY         
Ballot results: 
Document Name: HL7 Fast Healthcare Interoperability Resources Specification (FHIR), Release 1
2016 Sept Ballot Cycle Info: STU             
Ballot results: Did not meet basic vote requirements
Document Name: HL7 Fast Healthcare Interoperability Resources Specification (FHIR&amp;amp;reg;), Release 1 DSTU Release 2
2015 May Ballot Cycle Info: DSTU             
Ballot results: Did not meet basic vote requirements
Document Name: HL7 Fast Healthcare Interoperability Resources Specification (FHIR;), Release 1 DSTU Release 2
2015 Jan Ballot Cycle Info: COMMENT ONLY
Ballot results: Met basic vote requirements. 75 Negatives to reconcile
Document Name: HL7 Fast Healthcare Interoperability Resources Specification (FHIR™), Release 1
Submitted By: 
2013 Sept Ballot Cycle Info: DSTU
Ballot results: Did not meet basic vote requirements.
Document Name: HL7 Fast Healthcare Interoperability Resources Specification (FHIR), Release 1
NIB Submitted By: George (Woody) Beeler Jr PhD
2013 Jan Ballot Cycle Info: COMMENT ONLY
Ballot results: Met basic vote requirements. 33 Negatives to reconcile
Document Name: HL7 Fast Healthcare Interoperability Resources Specification (FHIR), Release 1
Ballot Code: FHIR_R1_O2_2013JAN
2012 Sept Ballot Cycle Info: COMMENT ONLY
Ballot results: Met basic vote requirements. 47 Negatives to reconcile
Document Name: HL7 Fast Healthcare Interoperability Resources Specification (FHIR), Release 1
Ballot Code: FHIR_R1_O1_2012SEP
NIB Submitted By: Austin Kreisler
</t>
  </si>
  <si>
    <t>FHIR Implementation Guide for Coverage Requirements Discovery</t>
  </si>
  <si>
    <t xml:space="preserve">
1. Providers need to easily discover which payer covered services or devices have
 - Specific documentation requirements, 
 - Rules for determining need for specific treatments/services
 - Requirement for Prior Authorization (PA) or other approvals
 - Specific guidance. 
2. With a FHIR based API, providers can discover in real-time specific payer requirements that may affect the ability to have certain services or devices covered by the responsible payer. 
3. The discovery may be based on
 - Plan identification only (e.g. no need for PHI)
 - Member identification (PHI) in the event the specific plan is not known at the time of request or required to respond to the request
 - Or a combination 
4. Response may be
- The answer to the discovery request
- A list of services, templates, documents, rules (that have potential to inform or create CDS artifacts)
- URI may be included to allow retrieval of specific items (e.g. template) (that have potential to inform or create CDS artifacts)
This project will create a FHIR implementation guide (IG) to define the API(s) to allow the above workflows to determine payer coverage requirements at point of service. The IG will specify both a PHI based solution and a non-PHI based solution that may be used for payers that do not need PHI to determine the specific coverage requirements. The IG will specify the required resources, extensions, profiles, value sets and operations.
</t>
  </si>
  <si>
    <t>Robert Dieterle, Lenel James</t>
  </si>
  <si>
    <t>Submit for STU Ballot(First Ballot Cycle) - Target: 2018 Sept Ballot
Complete STU Reconciliation - Target: 2018 Nov 
Request STU Publication - Target: 2018 Dec
STU Period - 12 months - Target: 2019 Jan - 2020 Jan
Submit for additional STU rounds as appropriate based on feedback - Target: 2019 Sept - 2020 Jan
Submit for Normative Ballot - Target: Based on FHIR normative schedule for incorporated artifacts
Complete Normative Reconciliation - Target: TBD
Submit Publication Request - Target: TBD</t>
  </si>
  <si>
    <t>To give providers real-time access to payer approval requirements, documentation, and rules at point of service to reduce provider burden and support treatment planning.</t>
  </si>
  <si>
    <t>1) Cerner
2) Epic
3) Allscripts
4) CMS
3) United
4) Humana
5) Anthem</t>
  </si>
  <si>
    <t xml:space="preserve">Creation of Implementation Guide regarding Coverage Requirements Discovery to be completed for balloting in the September 2018 cycle  </t>
  </si>
  <si>
    <t>Coverage Requirements Discovery, CRD, Payer requirements</t>
  </si>
  <si>
    <t>HL7 Da Vinci Project Confluence page(s)</t>
  </si>
  <si>
    <t xml:space="preserve">This is an externally funded Da Vinic project
How much content for this project is already developed? 0%
Was the content externally developed (Y/N)? 
</t>
  </si>
  <si>
    <t>The work group is using the Confluence PSS for this project.
External vocabularies: SNOMED, CPT, HCPCS/CPT II, RxNorm, LOINC</t>
  </si>
  <si>
    <t xml:space="preserve">Maintenance activities
- HL7 Version 3 Domain Analysis Model: Detailed Clinical Models for Medical Devices, Release 1 (Release 2 draft exists - project plan and PSS pending)
- HL7 Version 3 Standard: Implantable Device Cardiachttp://www.hl7.org/implement/standards/product_brief.cfm?product_id=41-Follow-up Summary, Release 2 (as needed - no current requests)
- Monitor and participate as needed in Unique Device Identification (UDI) and other HL7 V2.9 changes affecting device data communications
Non-project ongoing activities
- Participation in ongoing IHE Patient Care Devices Rosetta Terminology Mapping meetings and IEEE 11073 Medical Device Communications Standards Point-of-Care Devices Nomenclature process - no end date
- Continue co-ordination with IEEE 11073 Point-of-Care Device and Personal Health Device Committees and Personal Connect Health Alliance / Continua to assure that FHIR resources reflect needs of all classes of communicating devices as consistently as possible
- Select and initiate Implementation Guide projects most appropriate for HCD WG considering standards needs in device interoperability
</t>
  </si>
  <si>
    <t xml:space="preserve">2018 May Ballot Cycle Info: STU
Ballot results: Postponed
Document Name: HL7 FHIR&amp;#174; Implementation Guide: Personal Health Device (PHD), Release 1
2018 Jan Ballot Cycle Info: STU              
Ballot results: Met basic vote requirements. 10 Negatives to reconcile
Document Name: HL7 FHIR Implementation Guide: Point-of-care Device (PoCD), Release 1
2018 Jan Ballot Cycle Info: INFORMATIVE            
Ballot results: Met basic vote requirements. 22 Negatives to reconcile
Document Name: HL7 FHIR Implementation Guide: Personal Health Device (PHD), Release 1 
</t>
  </si>
  <si>
    <t xml:space="preserve">2018 May Ballot Cycle Info: NORMATIVE
Ballot results: Met basic vote requirements. 1 Negatives to reconcile
Document Name: HL7 Cross-Paradigm Specification: FHIRPath, Release 1
2016 Sept Ballot Cycle Info: STU             
Ballot results: Did not meet basic vote requirements
Document Name: HL7 Cross-Paradigm Specification: Neutral Mapping Notation, Release 1
2016 May Ballot Cycle Info: COMMENT
Ballot results: 7 comments to consider
Document Name: HL7 Neutral Mapping Notation, Release 1 </t>
  </si>
  <si>
    <t>2018 May Ballot Cycle Info: NORMATIVE
Ballot results: Met basic vote requirements. 2 Negatives to reconcile
Document Name: Reaffirmation of HL7 Version 3 Standard: Transport Specification - MLLP, Release 2</t>
  </si>
  <si>
    <t>2018 May Ballot Cycle Info: NORMATIVE
Ballot results: Met basic vote requirements. 0 Negatives to reconcile
Document Name: Reaffirmation of V3 Master File/Registry Infrastructure, Release 1</t>
  </si>
  <si>
    <t>2018 June: The TSC approved the STU Publication Request for HL7 Consumer Mobile Health Application Functional Framework (cMHAFF), Release 1 at TSC Tracker 17290
2016 October:D. Tao: Updated target dates</t>
  </si>
  <si>
    <t>2018 August: TSC approved Normative publication request for HL7 Version 3 Standard: Core Principles and Properties of V3 Models at TSC Tracker 17544
This project replaced 864.
Other Vendors: All implementers and interpreters of V3 specifications.</t>
  </si>
  <si>
    <t>Reaffirm HL7 Verson 3 Standard: Data Types - Abstract Specification, R2, which expires 2017-03-19.&lt;!--[if gte mso 9]&gt;_x000D_
 &lt;w:WordDocument&gt;_x000D_
  Normal_x000D_
  0_x000D_
  _x000D_
  &lt;w:TrackFormatting/&gt;_x000D_
  &lt;w:DoNotShowRevisions/&gt;_x000D_
  &lt;w:DoNotPrintRevisions/&gt;_x000D_
  &lt;w:DoNotShowInsertionsAndDeletions/&gt;_x000D_
  &lt;w:DoNotShowPropertyChanges/&gt;_x000D_
  &lt;w:PunctuationKerning/&gt;_x000D_
  &lt;w:ValidateAgainstSchemas/&gt;_x000D_
  &lt;w:SaveIfXMLInvalid&gt;false&lt;/w:SaveIfXMLInvalid&gt;_x000D_
  &lt;w:IgnoreMixedContent&gt;false&lt;/w:IgnoreMixedContent&gt;_x000D_
  &lt;w:AlwaysShowPlaceholderText&gt;false&lt;/w:AlwaysShowPlaceholderText&gt;_x000D_
  &lt;w:DoNotPromoteQF/&gt;_x000D_
  &lt;w:LidThemeOther&gt;EN-US&lt;/w:LidThemeOther&gt;_x000D_
  X-NONE_x000D_
  &lt;w:LidThemeComplexScript&gt;X-NONE&lt;/w:LidThemeComplexScript&gt;_x000D_
  &lt;w:Compatibility&gt;_x000D_
   &lt;w:BreakWrappedTables/&gt;_x000D_
   &lt;w:SnapToGridInCell/&gt;_x000D_
   &lt;w:WrapTextWithPunct/&gt;_x000D_
   &lt;w:UseAsianBreakRules/&gt;_x000D_
   &lt;w:DontGrowAutofit/&gt;_x000D_
   &lt;w:SplitPgBreakAndParaMark/&gt;_x000D_
   &lt;w:DontVertAlignCellWithSp/&gt;_x000D_
   &lt;w:DontBreakConstrainedForcedTables/&gt;_x000D_
   &lt;w:DontVertAlignInTxbx/&gt;_x000D_
   &lt;w:Word11KerningPairs/&gt;_x000D_
   &lt;w:CachedColBalance/&gt;_x000D_
  &lt;/w:Compatibility&gt;_x000D_
  _x000D_
   &lt;m:mathFont m:val="Cambria Math"/&gt;_x000D_
   &lt;m:brkBin m:val="before"/&gt;_x000D_
   &lt;m:brkBinSub m:val="&amp;#45;-"/&gt;_x000D_
   &lt;m:smallFrac m:val="off"/&gt;_x000D_
   _x000D_
   &lt;m:lMargin m:val="0"/&gt;_x000D_
   &lt;m:rMargin m:val="0"/&gt;_x000D_
   &lt;m:defJc m:val="centerGroup"/&gt;_x000D_
   &lt;m:wrapIndent m:val="1440"/&gt;_x000D_
   &lt;m:intLim m:val="subSup"/&gt;_x000D_
   &lt;m:naryLim m:val="undOvr"/&gt;_x000D_
  &lt;/w:WordDocument&gt;_x000D_
&lt;![endif]--&gt;&lt;span lang="EN-CA" style="font-size:10.0pt;font-family:'Courier New';mso-fareast-font-family:'Times New Roman';mso-ansi-language:EN-CA;mso-fareast-language:EN-US;mso-bidi-language:AR-SA;"&gt;Conduct a re-affirmation ballot of the existing_x000D_
Datatypes Abstract Specification R2._x000D_
There will be no change to the specification content, just a hopefully_x000D_
simple reaffirmation ballot.&lt;!--[if gte mso 9]&gt;_x000D_
 &lt;w:LatentStyles DefLockedState="false" DefUnhideWhenUsed="true"_x000D_
  DefSemiHidden="true" DefQFormat="false" DefPriority="99"_x000D_
  LatentStyleCount="267"&gt;_x000D_
  &lt;w:LsdException Locked="false" Priority="0" SemiHidden="false"_x000D_
   UnhideWhenUsed="false" QFormat="true" Name="Normal"/&gt;_x000D_
  &lt;w:LsdException Locked="false" Priority="9" SemiHidden="false"_x000D_
   UnhideWhenUsed="false" QFormat="true" Name="heading 1"/&gt;_x000D_
  &lt;w:LsdException Locked="false" Priority="9" QFormat="true" Name="heading 2"/&gt;_x000D_
  &lt;w:LsdException Locked="false" Priority="9" QFormat="true" Name="heading 3"/&gt;_x000D_
  &lt;w:LsdException Locked="false" Priority="9" QFormat="true" Name="heading 4"/&gt;_x000D_
  &lt;w:LsdException Locked="false" Priority="9" QFormat="true" Name="heading 5"/&gt;_x000D_
  &lt;w:LsdException Locked="false" Priority="9" QFormat="true" Name="heading 6"/&gt;_x000D_
  &lt;w:LsdException Locked="false" Priority="9" QFormat="true" Name="heading 7"/&gt;_x000D_
  &lt;w:LsdException Locked="false" Priority="9" QFormat="true" Name="heading 8"/&gt;_x000D_
  &lt;w:LsdException Locked="false" Priority="9" QFormat="true" Name="heading 9"/&gt;_x000D_
  &lt;w:LsdException Locked="false" Priority="39" Name="toc 1"/&gt;_x000D_
  &lt;w:LsdException Locked="false" Priority="39" Name="toc 2"/&gt;_x000D_
  &lt;w:LsdException Locked="false" Priority="39" Name="toc 3"/&gt;_x000D_
  &lt;w:LsdException Locked="false" Priority="39" Name="toc 4"/&gt;_x000D_
  &lt;w:LsdException Locked="false" Priority="39" Name="toc 5"/&gt;_x000D_
  &lt;w:LsdException Locked="false" Priority="39" Name="toc 6"/&gt;_x000D_
  &lt;w:LsdException Locked="false" Priority="39" Name="toc 7"/&gt;_x000D_
  &lt;w:LsdException Locked="false" Priority="39" Name="toc 8"/&gt;_x000D_
  &lt;w:LsdException Locked="false" Priority="39" Name="toc 9"/&gt;_x000D_
  &lt;w:LsdException Locked="false" Priority="35" QFormat="true" Name="caption"/&gt;_x000D_
  &lt;w:LsdException Locked="false" Priority="10" SemiHidden="false"_x000D_
   UnhideWhenUsed="false" QFormat="true" Name="Title"/&gt;_x000D_
  &lt;w:LsdException Locked="false" Priority="1" Name="Default Paragraph Font"/&gt;_x000D_
  &lt;w:LsdException Locked="false" Priority="11" SemiHidden="false"_x000D_
   UnhideWhenUsed="false" QFormat="true" Name="Subtitle"/&gt;_x000D_
  &lt;w:LsdException Locked="false" Priority="22" SemiHidden="false"_x000D_
   UnhideWhenUsed="false" QFormat="true" Name="Strong"/&gt;_x000D_
  &lt;w:LsdException Locked="false" Priority="20" SemiHidden="false"_x000D_
   UnhideWhenUsed="false" QFormat="true" Name="Emphasis"/&gt;_x000D_
  &lt;w:LsdException Locked="false" Priority="59" SemiHidden="false"_x000D_
   UnhideWhenUsed="false" Name="Table Grid"/&gt;_x000D_
  &lt;w:LsdException Locked="false" UnhideWhenUsed="false" Name="Placeholder Text"/&gt;_x000D_
  &lt;w:LsdException Locked="false" Priority="1" SemiHidden="false"_x000D_
   UnhideWhenUsed="false" QFormat="true" Name="No Spacing"/&gt;_x000D_
  &lt;w:LsdException Locked="false" Priority="60" SemiHidden="false"_x000D_
   UnhideWhenUsed="false" Name="Light Shading"/&gt;_x000D_
  &lt;w:LsdException Locked="false" Priority="61" SemiHidden="false"_x000D_
   UnhideWhenUsed="false" Name="Light List"/&gt;_x000D_
  &lt;w:LsdException Locked="false" Priority="62" SemiHidden="false"_x000D_
   UnhideWhenUsed="false" Name="Light Grid"/&gt;_x000D_
  &lt;w:LsdException Locked="false" Priority="63" SemiHidden="false"_x000D_
   UnhideWhenUsed="false" Name="Medium Shading 1"/&gt;_x000D_
  &lt;w:LsdException Locked="false" Priority="64" SemiHidden="false"_x000D_
   UnhideWhenUsed="false" Name="Medium Shading 2"/&gt;_x000D_
  &lt;w:LsdException Locked="false" Priority="65" SemiHidden="false"_x000D_
   UnhideWhenUsed="false" Name="Medium List 1"/&gt;_x000D_
  &lt;w:LsdException Locked="false" Priority="66" SemiHidden="false"_x000D_
   UnhideWhenUsed="false" Name="Medium List 2"/&gt;_x000D_
  &lt;w:LsdException Locked="false" Priority="67" SemiHidden="false"_x000D_
   UnhideWhenUsed="false" Name="Medium Grid 1"/&gt;_x000D_
  &lt;w:LsdException Locked="false" Priority="68" SemiHidden="false"_x000D_
   UnhideWhenUsed="false" Name="Medium Grid 2"/&gt;_x000D_
  &lt;w:LsdException Locked="false" Priority="69" SemiHidden="false"_x000D_
   UnhideWhenUsed="false" Name="Medium Grid 3"/&gt;_x000D_
  &lt;w:LsdException Locked="false" Priority="70" SemiHidden="false"_x000D_
   UnhideWhenUsed="false" Name="Dark List"/&gt;_x000D_
  &lt;w:LsdException Locked="false" Priority="71" SemiHidden="false"_x000D_
   UnhideWhenUsed="false" Name="Colorful Shading"/&gt;_x000D_
  &lt;w:LsdException Locked="false" Priority="72" SemiHidden="false"_x000D_
   UnhideWhenUsed="false" Name="Colorful List"/&gt;_x000D_
  &lt;w:LsdException Locked="false" Priority="73" SemiHidden="false"_x000D_
   UnhideWhenUsed="false" Name="Colorful Grid"/&gt;_x000D_
  &lt;w:LsdException Locked="false" Priority="60" SemiHidden="false"_x000D_
   UnhideWhenUsed="false" Name="Light Shading Accent 1"/&gt;_x000D_
  &lt;w:LsdException Locked="false" Priority="61" SemiHidden="false"_x000D_
   UnhideWhenUsed="false" Name="Light List Accent 1"/&gt;_x000D_
  &lt;w:LsdException Locked="false" Priority="62" SemiHidden="false"_x000D_
   UnhideWhenUsed="false" Name="Light Grid Accent 1"/&gt;_x000D_
  &lt;w:LsdException Locked="false" Priority="63" SemiHidden="false"_x000D_
   UnhideWhenUsed="false" Name="Medium Shading 1 Accent 1"/&gt;_x000D_
  &lt;w:LsdException Locked="false" Priority="64" SemiHidden="false"_x000D_
   UnhideWhenUsed="false" Name="Medium Shading 2 Accent 1"/&gt;_x000D_
  &lt;w:LsdException Locked="false" Priority="65" SemiHidden="false"_x000D_
   UnhideWhenUsed="false" Name="Medium List 1 Accent 1"/&gt;_x000D_
  &lt;w:LsdException Locked="false" UnhideWhenUsed="false" Name="Revision"/&gt;_x000D_
  &lt;w:LsdException Locked="false" Priority="34" SemiHidden="false"_x000D_
   UnhideWhenUsed="false" QFormat="true" Name="List Paragraph"/&gt;_x000D_
  &lt;w:LsdException Locked="false" Priority="29" SemiHidden="false"_x000D_
   UnhideWhenUsed="false" QFormat="true" Name="Quote"/&gt;_x000D_
  &lt;w:LsdException Locked="false" Priority="30" SemiHidden="false"_x000D_
   UnhideWhenUsed="false" QFormat="true" Name="Intense Quote"/&gt;_x000D_
  &lt;w:LsdException Locked="false" Priority="66" SemiHidden="false"_x000D_
   UnhideWhenUsed="false" Name="Medium List 2 Accent 1"/&gt;_x000D_
  &lt;w:LsdException Locked="false" Priority="67" SemiHidden="false"_x000D_
   UnhideWhenUsed="false" Name="Medium Grid 1 Accent 1"/&gt;_x000D_
  &lt;w:LsdException Locked="false" Priority="68" SemiHidden="false"_x000D_
   UnhideWhenUsed="false" Name="Medium Grid 2 Accent 1"/&gt;_x000D_
  &lt;w:LsdException Locked="false" Priority="69" SemiHidden="false"_x000D_
   UnhideWhenUsed="false" Name="Medium Grid 3 Accent 1"/&gt;_x000D_
  &lt;w:LsdException Locked="false" Priority="70" SemiHidden="false"_x000D_
   UnhideWhenUsed="false" Name="Dark List Accent 1"/&gt;_x000D_
  &lt;w:LsdException Locked="false" Priority="71" SemiHidden="false"_x000D_
   UnhideWhenUsed="false" Name="Colorful Shading Accent 1"/&gt;_x000D_
  &lt;w:LsdException Locked="false" Priority="72" SemiHidden="false"_x000D_
   UnhideWhenUsed="false" Name="Colorful List Accent 1"/&gt;_x000D_
  &lt;w:LsdException Locked="false" Priority="73" SemiHidden="false"_x000D_
   UnhideWhenUsed="false" Name="Colorful Grid Accent 1"/&gt;_x000D_
  &lt;w:LsdException Locked="false" Priority="60" SemiHidden="false"_x000D_
   UnhideWhenUsed="false" Name="Light Shading Accent 2"/&gt;_x000D_
  &lt;w:LsdException Locked="false" Priority="61" SemiHidden="false"_x000D_
   UnhideWhenUsed="false" Name="Light List Accent 2"/&gt;_x000D_
  &lt;w:LsdException Locked="false" Priority="62" SemiHidden="false"_x000D_
   UnhideWhenUsed="false" Name="Light Grid Accent 2"/&gt;_x000D_
  &lt;w:LsdException Locked="false" Priority="63" SemiHidden="false"_x000D_
   UnhideWhenUsed="false" Name="Medium Shading 1 Accent 2"/&gt;_x000D_
  &lt;w:LsdException Locked="false" Priority="64" SemiHidden="false"_x000D_
   UnhideWhenUsed="false" Name="Medium Shading 2 Accent 2"/&gt;_x000D_
  &lt;w:LsdException Locked="false" Priority="65" SemiHidden="false"_x000D_
   UnhideWhenUsed="false" Name="Medium List 1 Accent 2"/&gt;_x000D_
  &lt;w:LsdException Locked="false" Priority="66" SemiHidden="false"_x000D_
   UnhideWhenUsed="false" Name="Medium List 2 Accent 2"/&gt;_x000D_
  &lt;w:LsdException Locked="false" Priority="67" SemiHidden="false"_x000D_
   UnhideWhenUsed="false" Name="Medium Grid 1 Accent 2"/&gt;_x000D_
  &lt;w:LsdException Locked="false" Priority="68" SemiHidden="false"_x000D_
   UnhideWhenUsed="false" Name="Medium Grid 2 Accent 2"/&gt;_x000D_
  &lt;w:LsdException Locked="false" Priority="69" SemiHidden="false"_x000D_
   UnhideWhenUsed="false" Name="Medium Grid 3 Accent 2"/&gt;_x000D_
  &lt;w:LsdException Locked="false" Priority="70" SemiHidden="false"_x000D_
   UnhideWhenUsed="false" Name="Dark List Accent 2"/&gt;_x000D_
  &lt;w:LsdException Locked="false" Priority="71" SemiHidden="false"_x000D_
   UnhideWhenUsed="false" Name="Colorful Shading Accent 2"/&gt;_x000D_
  &lt;w:LsdException Locked="false" Priority="72" SemiHidden="false"_x000D_
   UnhideWhenUsed="false" Name="Colorful List Accent 2"/&gt;_x000D_
  &lt;w:LsdException Locked="false" Priority="73" SemiHidden="false"_x000D_
   UnhideWhenUsed="false" Name="Colorful Grid Accent 2"/&gt;_x000D_
  &lt;w:LsdException Locked="false" Priority="60" SemiHidden="false"_x000D_
   UnhideWhenUsed="false" Name="Light Shading Accent 3"/&gt;_x000D_
  &lt;w:LsdException Locked="false" Priority="61" SemiHidden="false"_x000D_
   UnhideWhenUsed="false" Name="Light List Accent 3"/&gt;_x000D_
  &lt;w:LsdException Locked="false" Priority="62" SemiHidden="false"_x000D_
   UnhideWhenUsed="false" Name="Light Grid Accent 3"/&gt;_x000D_
  &lt;w:LsdException Locked="false" Priority="63" SemiHidden="false"_x000D_
   UnhideWhenUsed="false" Name="Medium Shading 1 Accent 3"/&gt;_x000D_
  &lt;w:LsdException Locked="false" Priority="64" SemiHidden="false"_x000D_
   UnhideWhenUsed="false" Name="Medium Shading 2 Accent 3"/&gt;_x000D_
  &lt;w:LsdException Locked="false" Priority="65" SemiHidden="false"_x000D_
   UnhideWhenUsed="false" Name="Medium List 1 Accent 3"/&gt;_x000D_
  &lt;w:LsdException Locked="false" Priority="66" SemiHidden="false"_x000D_
   UnhideWhenUsed="false" Name="Medium List 2 Accent 3"/&gt;_x000D_
  &lt;w:LsdException Locked="false" Priority="67" SemiHidden="false"_x000D_
   UnhideWhenUsed="false" Name="Medium Grid 1 Accent 3"/&gt;_x000D_
  &lt;w:LsdException Locked="false" Priority="68" SemiHidden="false"_x000D_
   UnhideWhenUsed="false" Name="Medium Grid 2 Accent 3"/&gt;_x000D_
  &lt;w:LsdException Locked="false" Priority="69" SemiHidden="false"_x000D_
   UnhideWhenUsed="false" Name="Medium Grid 3 Accent 3"/&gt;_x000D_
  &lt;w:LsdException Locked="false" Priority="70" SemiHidden="false"_x000D_
   UnhideWhenUsed="false" Name="Dark List Accent 3"/&gt;_x000D_
  &lt;w:LsdException Locked="false" Priority="71" SemiHidden="false"_x000D_
   UnhideWhenUsed="false" Name="Colorful Shading Accent 3"/&gt;_x000D_
  &lt;w:LsdException Locked="false" Priority="72" SemiHidden="false"_x000D_
   UnhideWhenUsed="false" Name="Colorful List Accent 3"/&gt;_x000D_
  &lt;w:LsdException Locked="false" Priority="73" SemiHidden="false"_x000D_
   UnhideWhenUsed="false" Name="Colorful Grid Accent 3"/&gt;_x000D_
  &lt;w:LsdException Locked="false" Priority="60" SemiHidden="false"_x000D_
   UnhideWhenUsed="false" Name="Light Shading Accent 4"/&gt;_x000D_
  &lt;w:LsdException Locked="false" Priority="61" SemiHidden="false"_x000D_
   UnhideWhenUsed="false" Name="Light List Accent 4"/&gt;_x000D_
  &lt;w:LsdException Locked="false" Priority="62" SemiHidden="false"_x000D_
   UnhideWhenUsed="false" Name="Light Grid Accent 4"/&gt;_x000D_
  &lt;w:LsdException Locked="false" Priority="63" SemiHidden="false"_x000D_
   UnhideWhenUsed="false" Name="Medium Shading 1 Accent 4"/&gt;_x000D_
  &lt;w:LsdException Locked="false" Priority="64" SemiHidden="false"_x000D_
   UnhideWhenUsed="false" Name="Medium Shading 2 Accent 4"/&gt;_x000D_
  &lt;w:LsdException Locked="false" Priority="65" SemiHidden="false"_x000D_
   UnhideWhenUsed="false" Name="Medium List 1 Accent 4"/&gt;_x000D_
  &lt;w:LsdException Locked="false" Priority="66" SemiHidden="false"_x000D_
   UnhideWhenUsed="false" Name="Medium List 2 Accent 4"/&gt;_x000D_
  &lt;w:LsdException Locked="false" Priority="67" SemiHidden="false"_x000D_
   UnhideWhenUsed="false" Name="Medium Grid 1 Accent 4"/&gt;_x000D_
  &lt;w:LsdException Locked="false" Priority="68" SemiHidden="false"_x000D_
   UnhideWhenUsed="false" Name="Medium Grid 2 Accent 4"/&gt;_x000D_
  &lt;w:LsdException Locked="false" Priority="69" SemiHidden="false"_x000D_
   UnhideWhenUsed="false" Name="Medium Grid 3 Accent 4"/&gt;_x000D_
  &lt;w:LsdException Locked="false" Priority="70" SemiHidden="false"_x000D_
   UnhideWhenUsed="false" Name="Dark List Accent 4"/&gt;_x000D_
  &lt;w:LsdException Locked="false" Priority="71" SemiHidden="false"_x000D_
   UnhideWhenUsed="false" Name="Colorful Shading Accent 4"/&gt;_x000D_
  &lt;w:LsdException Locked="false" Priority="72" SemiHidden="false"_x000D_
   UnhideWhenUsed="false" Name="Colorful List Accent 4"/&gt;_x000D_
  &lt;w:LsdException Locked="false" Priority="73" SemiHidden="false"_x000D_
   UnhideWhenUsed="false" Name="Colorful Grid Accent 4"/&gt;_x000D_
  &lt;w:LsdException Locked="false" Priority="60" SemiHidden="false"_x000D_
   UnhideWhenUsed="false" Name="Light Shading Accent 5"/&gt;_x000D_
  &lt;w:LsdException Locked="false" Priority="61" SemiHidden="false"_x000D_
   UnhideWhenUsed="false" Name="Light List Accent 5"/&gt;_x000D_
  &lt;w:LsdException Locked="false" Priority="62" SemiHidden="false"_x000D_
   UnhideWhenUsed="false" Name="Light Grid Accent 5"/&gt;_x000D_
  &lt;w:LsdException Locked="false" Priority="63" SemiHidden="false"_x000D_
   UnhideWhenUsed="false" Name="Medium Shading 1 Accent 5"/&gt;_x000D_
  &lt;w:LsdException Locked="false" Priority="64" SemiHidden="false"_x000D_
   UnhideWhenUsed="false" Name="Medium Shading 2 Accent 5"/&gt;_x000D_
  &lt;w:LsdException Locked="false" Priority="65" SemiHidden="false"_x000D_
   UnhideWhenUsed="false" Name="Medium List 1 Accent 5"/&gt;_x000D_
  &lt;w:LsdException Locked="false" Priority="66" SemiHidden="false"_x000D_
   UnhideWhenUsed="false" Name="Medium List 2 Accent 5"/&gt;_x000D_
  &lt;w:LsdException Locked="false" Priority="67" SemiHidden="false"_x000D_
   UnhideWhenUsed="false" Name="Medium Grid 1 Accent 5"/&gt;_x000D_
  &lt;w:LsdException Locked="false" Priority="68" SemiHidden="false"_x000D_
   UnhideWhenUsed="false" Name="Medium Grid 2 Accent 5"/&gt;_x000D_
  &lt;w:LsdException Locked="false" Priority="69" SemiHidden="false"_x000D_
   UnhideWhenUsed="false" Name="Medium Grid 3 Accent 5"/&gt;_x000D_
  &lt;w:LsdException Locked="false" Priority="70" SemiHidden="false"_x000D_
   UnhideWhenUsed="false" Name="Dark List Accent 5"/&gt;_x000D_
  &lt;w:LsdException Locked="false" Priority="71" SemiHidden="false"_x000D_
   UnhideWhenUsed="false" Name="Colorful Shading Accent 5"/&gt;_x000D_
  &lt;w:LsdException Locked="false" Priority="72" SemiHidden="false"_x000D_
   UnhideWhenUsed="false" Name="Colorful List Accent 5"/&gt;_x000D_
  &lt;w:LsdException Locked="false" Priority="73" SemiHidden="false"_x000D_
   UnhideWhenUsed="false" Name="Colorful Grid Accent 5"/&gt;_x000D_
  &lt;w:LsdException Locked="false" Priority="60" SemiHidden="false"_x000D_
   UnhideWhenUsed="false" Name="Light Shading Accent 6"/&gt;_x000D_
  &lt;w:LsdException Locked="false" Priority="61" SemiHidden="false"_x000D_
   UnhideWhenUsed="false" Name="Light List Accent 6"/&gt;_x000D_
  &lt;w:LsdException Locked="false" Priority="62" SemiHidden="false"_x000D_
   UnhideWhenUsed="false" Name="Light Grid Accent 6"/&gt;_x000D_
  &lt;w:LsdException Locked="false" Priority="63" SemiHidden="false"_x000D_
   UnhideWhenUsed="false" Name="Medium Shading 1 Accent 6"/&gt;_x000D_
  &lt;w:LsdException Locked="false" Priority="64" SemiHidden="false"_x000D_
   UnhideWhenUsed="false" Name="Medium Shading 2 Accent 6"/&gt;_x000D_
  &lt;w:LsdException Locked="false" Priority="65" SemiHidden="false"_x000D_
   UnhideWhenUsed="false" Name="Medium List 1 Accent 6"/&gt;_x000D_
  &lt;w:LsdException Locked="false" Priority="66" SemiHidden="false"_x000D_
   UnhideWhenUsed="false" Name="Medium List 2 Accent 6"/&gt;_x000D_
  &lt;w:LsdException Locked="false" Priority="67" SemiHidden="false"_x000D_
   UnhideWhenUsed="false" Name="Medium Grid 1 Accent 6"/&gt;_x000D_
  &lt;w:LsdException Locked="false" Priority="68" SemiHidden="false"_x000D_
   UnhideWhenUsed="false" Name="Medium Grid 2 Accent 6"/&gt;_x000D_
  &lt;w:LsdException Locked="false" Priority="69" SemiHidden="false"_x000D_
   UnhideWhenUsed="false" Name="Medium Grid 3 Accent 6"/&gt;_x000D_
  &lt;w:LsdException Locked="false" Priority="70" SemiHidden="false"_x000D_
   UnhideWhenUsed="false" Name="Dark List Accent 6"/&gt;_x000D_
  &lt;w:LsdException Locked="false" Priority="71" SemiHidden="false"_x000D_
   UnhideWhenUsed="false" Name="Colorful Shading Accent 6"/&gt;_x000D_
  &lt;w:LsdException Locked="false" Priority="72" SemiHidden="false"_x000D_
   UnhideWhenUsed="false" Name="Colorful List Accent 6"/&gt;_x000D_
  &lt;w:LsdException Locked="false" Priority="73" SemiHidden="false"_x000D_
   UnhideWhenUsed="false" Name="Colorful Grid Accent 6"/&gt;_x000D_
  &lt;w:LsdException Locked="false" Priority="19" SemiHidden="false"_x000D_
   UnhideWhenUsed="false" QFormat="true" Name="Subtle Emphasis"/&gt;_x000D_
  &lt;w:LsdException Locked="false" Priority="21" SemiHidden="false"_x000D_
   UnhideWhenUsed="false" QFormat="true" Name="Intense Emphasis"/&gt;_x000D_
  &lt;w:LsdException Locked="false" Priority="31" SemiHidden="false"_x000D_
   UnhideWhenUsed="false" QFormat="true" Name="Subtle Reference"/&gt;_x000D_
  &lt;w:LsdException Locked="false" Priority="32" SemiHidden="false"_x000D_
   UnhideWhenUsed="false" QFormat="true" Name="Intense Reference"/&gt;_x000D_
  &lt;w:LsdException Locked="false" Priority="33" SemiHidden="false"_x000D_
   UnhideWhenUsed="false" QFormat="true" Name="Book Title"/&gt;_x000D_
  &lt;w:LsdException Locked="false" Priority="37" Name="Bibliography"/&gt;_x000D_
  &lt;w:LsdException Locked="false" Priority="39" QFormat="true" Name="TOC Heading"/&gt;_x000D_
 &lt;/w:LatentStyles&gt;_x000D_
&lt;![endif]--&gt;&lt;!--[if gte mso 10]&gt;_x000D_
_x000D_
 /* Style Definitions */_x000D_
 table.MsoNormalTable_x000D_
	{mso-style-name:"Table Normal";_x000D_
	mso-tstyle-rowband-size:0;_x000D_
	mso-tstyle-colband-size:0;_x000D_
	mso-style-noshow:yes;_x000D_
	mso-style-priority:99;_x000D_
	mso-style-qformat:yes;_x000D_
	mso-style-parent:"";_x000D_
	mso-padding-alt:0in 5.4pt 0in 5.4pt;_x000D_
	mso-para-margin:0in;_x000D_
	mso-para-margin-bottom:.0001pt;_x000D_
	mso-pagination:widow-orphan;_x000D_
	font-size:11.0pt;_x000D_
	font-family:"Calibri","sans-serif";_x000D_
	mso-ascii-font-family:Calibri;_x000D_
	mso-ascii-theme-font:minor-latin;_x000D_
	mso-fareast-font-family:"Times New Roman";_x000D_
	mso-fareast-theme-font:minor-fareast;_x000D_
	mso-hansi-font-family:Calibri;_x000D_
	mso-hansi-theme-font:minor-latin;_x000D_
	mso-bidi-font-family:"Times New Roman";_x000D_
	mso-bidi-theme-font:minor-bidi;}_x000D_
_x000D_
&lt;![endif]--&gt;</t>
  </si>
  <si>
    <t>LOINC - IVD Test Code (LIVD) Mapping</t>
  </si>
  <si>
    <t>2018 May Ballot Cycle Info: COMMENT ONLY
Ballot results: Postponed
Document Name: HL7 FHIR&amp;#174; Implementation Guide: LOINC – IVD Test Code (LIVD) Mapping, Release 1</t>
  </si>
  <si>
    <t>2018 May Ballot Cycle Info: INFORMATIVE
Ballot results: Postponed
Document Name: HL7 Domain Analysis Model: Unique Device Identifier (UDI) Implementation Guidance, Release 1
2018 Jan Ballot Cycle Info: INFORMATIVE            
Ballot results: Met basic vote requirements. 6 Negatives to reconcile
Document Name: HL7 Domain Analysis Model: Unique Device Identifier (UDI) Implementation Guidance, Release 1
2017 Sept Ballot Cycle Info: STU
Ballot results: Did not meet basic vote requirements
Document Name: HL7 CDA&amp;#174; R2 Implementation Guide: Consolidated CDA Templates for Clinical Notes; Unique Device Identifier (UDI) Templates, Release 1 - US Realm
2017 Sept Ballot Cycle Info: INFORMATIVE
Ballot results: Met basic vote requirements. 26 Negatives to reconcile
Document Name: HL7 Domain Analysis Model: Unique Device Identifier (UDI) Implementation Guidance, Release 1
2017 May Ballot Cycle Info: INFORMATIVE
Ballot results: Postponed
Document Name: HL7 Domain Analysis Model: Unique Device Identifier (UDI) Implementation Guidance, Release 1
2017 Jan Ballot Cycle Info: INFORMATIVE            
Ballot results: Postponed
Document Name: HL7 Domain Analysis Model: Unique Device Identifier (UDI) Implementation Guidance, Release 1
Submitter: Hans Buitendijk MSc
2016 May Ballot Cycle Info: INFORMATIVE            
Ballot results: Postponed
Document Name: HL7 Domain Analysis Model: Unique Device Identifier (UDI) Implementation Guidance Requirements, Release 1
Requesting alternate ballot title HL7 Domain Analysis Model: Device Data Exchange, Release 1</t>
  </si>
  <si>
    <t>2018 May Ballot Cycle Info: NORMATIVE
Ballot results: Postponed
Document Name: HL7 Cross Paradigm Implementation Guide: UDI Pattern, Release 1
2018 Jan Ballot Cycle Info: NORMATIVE           
Ballot results: Did not meet basic vote requirements
Document Name: HL7 Cross-Paradigm Implementation Guide: UDI Pattern, Release 1</t>
  </si>
  <si>
    <t>The resulting document is targeted to be used by the Office of the National Coordinator (ONC) to include by reference in stage 3 of the Meaningful Use program and serve as a compliment to the then current LRI IG.
This includes NDBS Orders and therefore during the May 2018 WGM it formally subsumed project #1312.</t>
  </si>
  <si>
    <t>LOI</t>
  </si>
  <si>
    <t>OO wiki (through May 2018): &lt;a href="http://wiki.hl7.org/index.php?title=LOI_IG"&gt;http://wiki.hl7.org/index.php?title=LOI_IG
OO website: &lt;a href="https://www.hl7.org/Special/committees/orders/docs.cfm"&gt;https://www.hl7.org/Special/committees/orders/docs.cfm
OO Confluence (moving forward): &lt;a href="http://confluence.hl7.org/display/OO"&gt;http://confluence.hl7.org/display/OO
Interim items to move this project forward will also be posted on the S&amp;amp;I Framework wiki at: &lt;a href="http://wiki.siframework.org/Laboratory"&gt;http://wiki.siframework.org/Laboratory+Orders+Interface+Initiative</t>
  </si>
  <si>
    <t>2018 June: TSC approved STU Publication Request for HL7 Version 2.5.1 Implementation Guide: Laboratory Orders (LOI) from EHR, Release 1, STU Release 3 - US Realm at TSC Tracker 17287
Dec 2015: TSC approved DSTU publication request for HL7 Version 2.5.1 Implementation Guide: S&amp;amp;I Framework Laboratory Orders from EHR, DSTU Release 2 - US Realm for 24 months via Tracker 9046 through 2017-11-25.
Sept 2015: TSC approved DSTU publication of HL7 Version 2.5.1 Implementation Guide: S&amp;amp;I Framework Lab Results Interface, Release 1, DSTU Release 2 - US Realm at TSC Tracker 8721
WGM Jan2015: R2 in ballot reconciliation - expect to be published by May 2015
Dec 2013: TSC approved publication of HL7 Version 2.5.1 Implementation Guide: S&amp;amp;I Framework Laboratory Orders from EHR, Release 1 - US Realm as DSTU for 24 months through Dec 04, 2015
May 2013: TSC approved the OOC Ballot
Oct 2015: R1 DSTU R2 ballot reconciliation wrapping up. Target publication: October 2015.
Jan 2016: - set next milestone to end of DSTU period
Sept 2016: update for planned STU ballot</t>
  </si>
  <si>
    <t>2018 June: TSC approved STU publication request for HL7 Version 2.5.1 Implementation Guide: S&amp;amp;I Framework Laboratory Test Compendium Framework (eDOS) R2, STU Release 3 – US Realm is STU through June 20, 2020
2018 June: TSC approved STU Publication Request for HL7 Version 2 Implementation Guide: Laboratory Value Set Companion Guide, Release 2 - US Realm at TSC Tracker 17289.
Sept 2015: TSC approved DSTU publication of HL7 Version 2.5.1 Implementation Guide: S&amp;amp;I Framework Laboratory Test Compendium Framework R2, Release 2 - US Realm at TSC Tracker 8715 through 2017-09-21.
Mar 2014: TSC approved: HL7 Version 2 Implementation Guide: Laboratory Test Compendium Framework, Release 2 - US Realm requesting publication name HL7 Version 2.5.1 Implementation Guide: S&amp;amp;I Framework Laboratory Test Compendium Framework R2, Release 1.1 - US Realm through Nov 27, 2015
Dec 2013: TSC approved publication of HL7 Version 2 Implementation Guide: Laboratory Test Compendium Framework, Release 2 - US Realm, as DSTU for 12 months with the name 'HL7 Version 2.5.1 Implementation Guide: S&amp;amp;I Framework Laboratory Test Compendium Framework, Release 2 - US Realm'
May 2013: TSC approved the OOC Ballot
The intent is for changes in R2 to be backward compatible to R1 where possible; however, DSTU is not required to be backward compatible.
Oct 2015: R2 DSTU R2 published in September 2015.</t>
  </si>
  <si>
    <t>http://hssp.wikispaces.com/orders</t>
  </si>
  <si>
    <t>2018 March: TSC approved STU Extension Request for HL7 Version 3 Specification: Ordering Service Interface, Release 1 at TSC Tracker 15595 for one year through March 14, 2019.
2017 May: Added Structured Docs as an interested party. since OO will be profiling one of their resources for the material produced.
2016 December: OO submitted a revised PSS.
2016 October: TSC approved STU extension request for Version 3 Specification: Ordering Service Interface, Release 1 (US Realm at TSC Tracker 12106 through February 18, 2018.
Feb 2015: TSC approved DSTU Publication Request of HL7 Version 3 Specification: Ordering Service Interface for 24 months at TSC Tracker 5597 through February 18, 2017
WGM 2015: Publication request submitted during WGM(Met with SOA earlier this week, has gone through the RFP process then move to issue a technical RP.
 - The team would like to move this with SOA into OMG in May/June timeframe to begin implementation. Earlier may be a challenge, while it may be later.
 - This part is a SOA project into OMG - so OO now Co-sponsor
 - Lorraine has the process steps worked out. 
 - Goal for testing
   - March seems pretty close, June is in Berlin, Germany, so might be challenging
   - Might aim for September, looking for lessons learned to get as DSTU comments. 
 - Work has been done on a reference implementation that can be used to inform the OMG effort.
 - No plans for version 2 at this time. SOA would be running this with OO as interested party. First focus on implementation.
Sept 2016 - approved application for STU period extension</t>
  </si>
  <si>
    <t>May 2016: TSC approved DSTU Publication Request for HL7 EHR-S Functional Requirements: S&amp;amp;I Framework Laboratory Results Messages, Release 1, US Realm at TSC Tracker 9891 for 24 months. through May 25, 2018
Oct 2015: Finalizing ballot reconciliation with target to publish November 2015.
May 2018: Next step will be to do an STU update (with focused review) to sync with LRI R3 having been published.</t>
  </si>
  <si>
    <t>2018 June: TSC approved STU publication request of HL7 Version 2.5.1 Implementation Guide: Laboratory Results Interface (LRI), Release 1 STU Release 3 - US Realm in STU period until June 21, 2020.
Nov 2016: Staff attended a CG WG call to discuss reconciliation efforts being done on project 1213.
Per H. Buitendijk: based on feedback from David and Lynn we created this new one to make balloting/publishing easier, while we are keeping existing projects on the individual, contributing pieces open until we get to the first ballot. This allows for any open DSTUs to still receive comments that we can then merge into this one.</t>
  </si>
  <si>
    <t>2018 May Ballot Cycle Info: STU
Ballot results: Postponed
Document Name: HL7 FHIR&amp;#174; Implementation Guide: Validated Healthcare Directory, Release 1
2018 Jan Ballot Cycle Info: COMMENT ONLY         
Ballot results: Did not meet basic vote requirements
Document Name: HL7 FHIR Implementation Guide: Validated Healthcare Directory, Release 1</t>
  </si>
  <si>
    <t>CIMI clinical model proof of concept</t>
  </si>
  <si>
    <t xml:space="preserve">Use existing PC-defined clinical requirements to create a set of Clinical Information Modeling Initiative (CIMI) observation result models with semantic tags appropriate for automated classification. This exercise will _x000D_
   - Demonstrate CIMI capability &amp; identify additional requirements for CIMI from PC perspective_x000D_
   - Demonstrate how DAMs may be compositionally related to Detailed Clinical Models (DCMs) &amp; identify gaps in HL7 development framework_x000D_
   - Demonstrate relationship between information models and logically computable expressions_x000D_
_x000D_
The content scope will be drawn primarily from the skin assessment DAM, but it may be augmented to demonstrate critical requirements such as negation. It may further phase the analysis to ensure key patterns (lab test, vital sign, assessment instrument) can be represented before addressing the question of how large numbers of these clinical statements are assembled into compositions._x000D_
_x000D_
Outputs will include_x000D_
   - A set of CIMI models of DAM content, representing design and operational decisions taken during the process_x000D_
   - A description of how these model fit into standard development processes, both from the requirements side (relationships with DAMs) and implementation (how they are to influence development, e.g., of FHIR profiles, CDA templates, etc.)._x000D_
_x000D_
A related project may implement these models in a specification generation tool (such as MDHT, Art Décor, or a FHIR server), generate a specification, implement the specification in software, &amp; test. These steps are not in scope for this investigative project scope statement._x000D_
</t>
  </si>
  <si>
    <t>Confirm choice of data - Target: 1/31/16
Confirm output artifacts &amp;amp; technical process - Target: 5/10/16
Complete draft output of initial patterns &amp;amp; begin joint review - Target: 6/15/16
Compare draft patterns to CEM transforms &amp;amp; revise - Target: 7/15/16
Complete draft output of composition &amp;amp; begin joint review - Target: 8/31/16
Review &amp;amp; revise draft composition - Target: 9/15/16
Complete revision &amp;amp; lessons learned - Target: 10/31/16</t>
  </si>
  <si>
    <t>CIMI models promise a testable framework for proving the concept of DCMs, being clinically precise and technically testable articulations of clinical requirements. This project will demonstrate the feasibility of using them to integrate the requirements &amp;amp; design phases of HL7 standards development.</t>
  </si>
  <si>
    <t>&lt;a href="http://wiki.hl7.org/index.php?title=PC_CIMI_Proof_of_Concept"&gt;http://wiki.hl7.org/index.php?title=PC_CIMI_Proof_of_Concept</t>
  </si>
  <si>
    <t>2017 Sept Ballot Cycle Info: INFORMATIVE
Ballot results: Postponed
Document Name: HL7 Cross-Paradigm Specification: CIMI Logical Models, Release 1
2017 May Ballot Cycle Info: INFORMATIVE
Ballot results: Met basic vote requirements. 14 Negatives to reconcile
Document Name: HL7 Cross-Paradigm Specification: CIMI Logical Models, Release 1
2017 Jan Ballot Cycle Info: COMMENT ONLY         
Ballot results: Met basic vote requirements. 19 Negatives to reconcile
Document Name: HL7 Cross-Paradigm Specification: CIMI Logical Models, Release 1
Submitter: Lynn Laakso MPA</t>
  </si>
  <si>
    <t>2018 July: JLyle: Requesting to ballot this again -- 1253 was a proof-of-concept, which is, once again, what we want to perform. It won't interfere with, but may help inform, 1316. PMO un-archived project.
2017 Sept: LLaakso and Lorraine Constable: Close PC 1253; ballot records transferred to CIMI 1316. PMO archived project.
External Vocabularies: LOINC, SNOMED CT</t>
  </si>
  <si>
    <t>2018 May Ballot Cycle Info: INFORMATIVE
Ballot results: Met basic vote requirements. 14 Negatives to reconcile
Document Name: HL7 Cross-Paradigm Implementation Guide: Medical Device Data Sharing, Release 1
2017 May Ballot Cycle Info: INFORMATIVE
Ballot results: Postponed
Document Name: HL7 Cross-Paradigm Implementation Guide: Medical Device Data Sharing, Release 1</t>
  </si>
  <si>
    <t>Other Providers: Pharmacists, Physicians, and other clinicians
November 18, 2013 - Pharmacy WG voted to moved this to a 3 year plan item with next review date in January 2015. Work on this depends on input from IHE Pharmacy Group. HL7 Pharmacy WG will continue to monitor their progress.
October 2015: Remains a 3 year plan item - will review IHE material to determine next steps. Will review in January 2016.
September 2016: Remains a 3 year plan item - will review IHE material to determine next steps. Will review in May 2017.
Reviewed Sept 2017 - Updated target start date. Will be reviewed in Sept 2018
May 2018 Review: Same concept as Medication List/schedule. Schedule discussion for Baltimore to determine if we should start a project. Discuss with US Core about updates to US Meds.</t>
  </si>
  <si>
    <t>2018 May Ballot Cycle Info: STU
Ballot results: Did not meet basic vote requirements. 
Document Name: HL7 CDA&amp;#174; R2 Implementation Guide: Pharmacy Templates, Release 1
2017 Sept Ballot Cycle Info: COMMENT ONLY
Ballot results: Did not meet basic vote requirements
Document Name: HL7 CDA&amp;#174; R2 Implementation Guide: Pharmacy Templates, Release 1</t>
  </si>
  <si>
    <t>Other Providers: Pharmacists, Physicians and other Clinicians
September 2016: Reviewed dates - still moving forward. Medication order complete. Plan to ballot in May 2017 cycle
Jan 2018: Reviewed dates: Move completion to January 2019. Will be reballoting content in May 2018 cycle
May 2018 Review: ongoing ballot reconciliation from May 2018 ballot. Need to complete to be able to reballot and then move on to MedDispense and MedAdmin.</t>
  </si>
  <si>
    <t>2018 May Ballot Cycle Info: STU
Ballot results: Met basic vote requirements. 10 Negatives to reconcile
Document Name: HL7 FHIR&amp;#174; Profile: Pharmacy; Medication, Release 1
2017 Jan Ballot Cycle Info: STU              
Ballot results: Did not meet basic vote requirements
Document Name: HL7 FHIR Profile: Pharmacy; Medication, Release 1
Submitter: Melva Peters</t>
  </si>
  <si>
    <t>2018 May Ballot Cycle Info: STU
Ballot results: Did not meet basic vote requirements. 
Document Name: HL7 Version 2.5.1 Implementation Guide: Syndromic Surveillance, Release 1 - US Realm</t>
  </si>
  <si>
    <t>Bidirectional Services eReferrals (BSeR)</t>
  </si>
  <si>
    <t xml:space="preserve">Bidirectional Services eReferrals involve the exchange of information between clinical care Electronic Health Records (EHRs) and service systems or EHRs that reside in services, lifestyle change, and public health organizations. They also involve the return of information from the services programs to clinical care.
Examples of these usually extra-clinical services programs include diabetes prevention, hypertension management, tobacco quit line, stroke management, arthritis management, obesity prevention, and other prevention and health promotion programs.
The standards developed through this project will:
 - help raise the visibility and accessibility of available service programs in clinical workflow;
 - facilitate clinician and case manager referral initiation in clinical care;
 - support the consent, approvals, and scheduling processes;
 - provide appropriate common and program specific patient data in the referral itself; and
 - support engagement, progress, and achievement updates being sent back from the services program to the clinical referrer.
This project will develop the data requirement specifications for: 1) common patient referral data, 2) program specific patient referral data, 3) patient status data to return to clinical care from the services programs, and 4) the types of transactions needed to support. It will develop full specifications and transactions in FHIR and consider CDA data specifications built from C-CDA templates. A common logical model will be used for both. Extant version 2 and version 3 relevant work will be considered also moving forward. The project may include two US Realm STU implementation guides - one in FHIR and one in CDA.
Products will build off of developing FHIR referral resources and transactions, but in the context of inter-organizational exchange constraints and services programs that are not always provided by HIPAA covered entities or Business Associates. The project will perform an environmental scan to evaluate existing referral mechanisms and work with Patient Care to avoid re-work and any confusion in the implementation community.
</t>
  </si>
  <si>
    <t>John W. Loonsk MD, CGI Federal and Consultant to CDC</t>
  </si>
  <si>
    <t>Logical model for core and program services referral data needs - Target: 2018 August
Submit FHIR BSSR for STU Ballot - Target: 2018 September Ballot
Submit CDA BSSR for STU Ballot - Target: 2018 September Ballot
Complete STU Reconciliations - Target: 2018 January WGM
Request STU Publication - Target: 2019 April
STU Period - 24 months - Target: 2019 April - 2021 April
Consider STU comments to determine if revised IG should be re-balloted - Target: 2022 May Ballot
If not, Submit for Normative Ballot (and follow subsequent steps) - Target: 2022 May Ballot
Complete Normative Reconciliation - Target: 2022 September WGM
Submit Publication Request - Target: 2022 October
Receive ANSI Approval - Target: 2022 November 
Project End Date (all objectives have been met) - Target: 2023 April</t>
  </si>
  <si>
    <t>2023 May WGM/Ballot</t>
  </si>
  <si>
    <t>With the advent of Electronic Health Records in clinical care and increasing pressures to move to expanding prevention and health management, the facilitation of comprehensive health records and the bi-directional connection of EHRs with non-hospital and non-ambulatory service programs is becoming increasingly important. Without common standards for these extra-clinical referrals, they will, individually, make divergent requests to EHR vendors or will not be able to take advantage of electronic information exchange and processable data at all.</t>
  </si>
  <si>
    <t xml:space="preserve">1) One or more vendors - providers of EHR software to referrers. Anticipated participation by EHR vendors engaged in implementing services referrals with the YMCAs’ EHR (AthenaHealth)
2) Healthcare organizations - senders of the data to appropriate services program. Kaiser Permanente has expressed interest in advancing this services infrastructure. Several other clinical care sites are involved in funded programs from the Centers for Disease Control and Prevention.
3) Service program providers - YMCA, public health agencies, and other organizations that provide non-clinical health management and prevention programs. 
</t>
  </si>
  <si>
    <t>Some of the factors driving the need for standards to support bidirectional electronic services referrals include:
1) Movement toward prevention and health management
2) Increasingly comprehensive view of patient and their care
3) Needs to better engage extra-clinical programs and organizations in care
4) The challenges of inter-organizational communications
5) Better exchange of processable information between services organizations and clinical care providers</t>
  </si>
  <si>
    <t>Bidirectional Services eReferral (BSeR), clinical referral, services program, services organization, core referral data, program specific referral data</t>
  </si>
  <si>
    <t xml:space="preserve">Will coexist with:
1) HL7 FHIR referral resource
2) HL7 C-CDA referral note </t>
  </si>
  <si>
    <t>Per AMS: The project will produce its first set of artifacts in early July. We will be working with the PH cochairs to add our material to the site at that time. My understanding is that it will be added to the set of PHER projects current found under PHER Ballot Materials (&lt;a href="http://wiki.hl7.org/index.php?title=PHER_ballot_materials"&gt;http://wiki.hl7.org/index.php?title=PHER_ballot_materials)</t>
  </si>
  <si>
    <t>FHIR Extensions; FHIR Implementation Guide; FHIR Profile; Logical Model; V3 Documents-Clinical (e.g. CDA)</t>
  </si>
  <si>
    <t>Local and State Departments of Health; Healthcare Institutions (hospitals, long term care, home care, mental health); Other (specify in Misc. Notes below)</t>
  </si>
  <si>
    <t>External vocabularies: (Possible) LOINC, SNOMED-CT, ICD-10-CM, CPT, PHIN Value Sets, UCUM, RxNorm, NLM VSAC, FHIR Resources
Other Providers: Extra-clinical services organizations and programs</t>
  </si>
  <si>
    <t>Vital Records Domain Analysis Model specification mapping</t>
  </si>
  <si>
    <t>Develop and establish a procedure for on-going maintenance of a mapping between the published VR DAM Release 2 and each of the developing exchange specifications for the Vital Records standards. Highlight where concepts in common across the specification have substantive differences in their implementation, such as differences in vocabulary bindings, differences in cardinality, or differences in datatypes or units of measures. Also highlight where relevant data items from the DAM have been omitted from the exchange specifications, or when data items have been included in the exchange specifications but are missing from the DAM.</t>
  </si>
  <si>
    <t>Hetty Khan</t>
  </si>
  <si>
    <t>Prepare VR DAM to standard specification mappings - Target: 04/27/2018
Validate mapping with standard specification authors - Target: 05/25/2018
Identify implementation gaps and inconsistencies - Target: 06/08/2018
Reconcile implementation gaps and inconsistencies - Target: 07/13/2018
Update the VR DAM and ballot it - Target: 09/24/2018
Develop maintenance process to update the VR DAM as vital records standard specifications change - Target: 10/12/2018
VR DAM R3 ballot reconciliation and publication - Target: 12/14/2018</t>
  </si>
  <si>
    <t>HL7 standards in the vital record domain have been and continue to be developed in multiple HL7 product families, including: v2 Messages, CDA documents, Functional Models, and FHIR. Each product family has a unique development methodology, work products, and development tools. The Vital Records DAM is a common foundation to drive design activities so that compatible end products and standards are developed. Mapping of the VR DAM to existing and evolving specifications is a necessary step to discover gaps and inconsistencies, and to propose reconciliation activities for each.</t>
  </si>
  <si>
    <t>VR - Vital Records; DAM - Domain Analysis Model</t>
  </si>
  <si>
    <t>HL7 Cross-Paradigm Domain Analysis Model: Vital Records, Release 2</t>
  </si>
  <si>
    <t>1278 - Development and Maintenance of Vital Records Death Reporting FHIR Resources and Profiles; 1208 - HL7 Version 2.6 Implementation Guide: Vital Records Death Reporting, DSTU 2 (US Realm); 1112 - HL7 CDA Implementation Guide for Ambulatory Healthcare Provider Reporting to Birth Defect Registries; 0860 - V3 CDA IG: Reporting Birth and Fetal Death Info from the EHR to Vital Records, R1 (US Realm); 0859 - HL7 V3 CDA IG: Reporting Death Info from the EHR to Vital Records, R1 (US Realm); 0816 - HL7 Version 2.6 Implementation Guide: Vital Records Birth and Fetal Death Reporting, Release 1, STU Release 2 - US Realm.</t>
  </si>
  <si>
    <t>External vocabularies: LOINC; PHIN VS; HL7 Data Types; Identifier Type (HL7); Name type (HL7); SNOMED-CT; v3 Code System Ethnicity; v3 Code System ActCode
Revising HL7 Cross-Paradigm Domain Analysis Model: Vital Records, Release 2; Published October 2017; updated to include changes necessary to reconcile gaps and inconsistencies between the DAM and Vital Record Standards.</t>
  </si>
  <si>
    <t>2018 June: TSC approved tThe Normative Notification by the Public Health WG of the CSD for HL7 Version 2.6 Implementation Guide for the Messaging of Early Hearing Detection and Intervention (EHDI) at TSC Tracker 17291
Mar 2017: TSC approved a 12 month STU Extension Request for HL7 Version 2.6 Implementation Guide: Early Hearing Detection and Intervention (EHDI) Results, Release 1 DSTU 2018-03-13.
Feb 2016: TSC approved a 12 month extension of the DSTU publication of HL7 Version 2.6 Implementation Guide: Early Hearing Detection and Intervention (EHDI) Results, Release 1 DSTU through 2017-02-16.
Feb 2014: TSC approved DSTU publication request for HL7 Version 2.6 Implementation Guide: Early Hearing Detection and Intervention (EHDI) Results Release 1 for 24 months through Feb 12, 2016.</t>
  </si>
  <si>
    <t>2018 June: TSC approved the Normative Notification for HL7 Version 2.6 Implementation Guide for the Messaging of Newborn Screening using pulse oximetry devices for Critical Congenital Heart Defects (CCHD) at TSC Tracker 17292
HL7 Version 2.6 Implementation Guide: Newborn Screening for Critical Congenital Heart Defects (CCHD), Release 1 in STU through September 18, 2018.
August 2016: TSC approved DSTU extension request for HL7 Version 2.6 Implementation Guide: Critical Congenital Heart Defects (CCHD) pulse oximetry screening results, Release 1 at TSC Tracker 10412 was approved. Requested extension from Aug 12, 2016 to Aug 12, 2017.
August 2014:  TSC approved HL7 Version 2.6 Implementation Guide for the Messaging of Newborn Screening using pulse oximetry devices for Critical Congenital Heart Defects (CCHD), Release 1 DSTU, requesting publication name 'HL7 Version 2.6 Implementation Guide: Critical Congenital Heart Defects (CCHD) pulse oximetry screening results, Release 1 requesting publication for 24 months through 2016-08-12</t>
  </si>
  <si>
    <t>2018 August: Work Group submitted an STU Extension Request for HL7 Version 2.6 Implementation Guide: Vital Records Death Reporting, Release 1 STU Release 2.1 at TSC Tracker 17626
2018 June: TSC approved the Normative Notification by the Public Health WG of the CSD for Vital Records Death Reporting V2.6 at TSC Tracker 17295.
2018 April: TSC approved the The Unballoted STU Update publication request for HL7 Version 2.6 Implementation Guide: Vital Records Death Reporting, Release 1.1 STU Release' at TSC Tracker 15836 
August 2016: TSC approved STU Publication Request for HL7 Version 2.6 Implementation Guide: Vital Records Death Reporting (US Realm), Release 1 at TSC Tracker 10372 for 24 months through Aug 24, 2018
July 2016: M. Williamson: Project #735 was for the V2.5.1 VRDR IG that we developed years ago. PHER decided not to move forward with a normative standard for this one, but instead enhanced the V2.5.1 evolving into a V2.6 with an expanded scope, which is project number 1208 that also says V2.5.1 VRDR in Project Insight because we started with plans to develop a V2.5.1 with expanded scope. The PHER WG moved us towards a V2.6 to support the new requirements.
Basically:
The first IG (DSTU 1) was a V2.5.1 Vital Records Death Reporting IG.
The current IG is DSTU 2 – V2.6 Vital Records Death Reporting IG.
External vocabularies: SNOMED CT, ICD 10, LOINC, Race &amp;amp; Ethnicity - CDC, GEC Country Codes, FIPS 6-4 (County), U.S. Board on Geographic Names (USGS - GNIS), Null Flavor, NUCC Provider Codes, Occupation (SOC 2000), NHSN Local Coding System, UMLS and CDC PHIN VADS Local Codes.</t>
  </si>
  <si>
    <t>2018 May: TSC approved STU Extension Request for HL7 CDA R2 Implementation Guide: Public Health Case Report, Release 2: the Electronic Initial Case Report (eICR), Release 1, STU Release 1.1 - US Realm at TSC Tracker 15952 through June 15, 2019.
March 2018: TSC approved STU publication request for HL7 CDA R2 Implementation Guide: Reportability Response, Release 1 STU Release 1.0 - US Realm at TSC Tracker 14418 thru 2020-01-23.
June 2016: TSC approved a DSTU publication request for HL7 CDA R2 Implementation Guide: Public Health Case Report, Release 2 (US Realm) - the Electronic Initial Case Report (eICR) at TSC Tracker 10070 for 24 months through June 15, 2018
Because the Public Health Case Report R1 will appear to be the ancestor version of the document produced by this project. However R1 was published as an Informative document and therefore 'Revise Current Standard' is not exactly correct. However ' Implementation Guide (IG) will be created/modified' is certainly true.</t>
  </si>
  <si>
    <t>2018 May Ballot Cycle Info: NORMATIVE
Ballot results: Did not meet basic vote requirements. 
Document Name: HL7 Version 2.9 Messaging Standard
2017 Sept Ballot Cycle Info: NORMATIVE
Ballot results: Did not meet basic vote requirements
Document Name: * HL7 Version 2.9 Messaging Standard
2017 May Ballot Cycle Info: NORMATIVE
Ballot results: Postponed
Document Name: HL7 Version 2.9 Messaging Standard
2017 Jan Ballot Cycle Info: NORMATIVE           
Ballot results: Did not meet basic vote requirements
Document Name: HL7 Version 2.9 Messaging Standard
Submitter: Jane Daus
2016 Sept Ballot Cycle Info: NORMATIVE           
Ballot results: Postponed
Document Name: HL7 Version 2.9 Messaging Standard (PI ID: 773)
2016 May Ballot Cycle Info: NORMATIVE
Ballot results: Postponed
Document Name: HL7 Version 2.9 Messaging Standard</t>
  </si>
  <si>
    <t xml:space="preserve">2018 May: VMcCauley: Project #1264 should be transferred from SOA as the primary sponsoring Workgroup to Security.
Security will then be the only associated workgroup as SOA’s input to this work was completed some time ago and it remains for Security to reconcile Domain specific comments from the last ballot 
2017 Nov: J. Moehrke: At the San Diego meeting the Security WG agreed to extend our project 1209 that enables us to work on FHIR security topics until January 2019 (Post the Release 4). 
This work will be part of the FHIR ballot.
This project will not ballot directly. Instead, content will be combined with resources from other committees and jointly balloted as part of the next FHIR DSTU ballot (managed as a distinct TSC project).
</t>
  </si>
  <si>
    <t>2018 May Ballot Cycle Info: NORMATIVE
Ballot results: Met basic vote requirements. 2 Negatives to reconcile
Document Name: HL7 Version 3 Standard: Privacy and Security Architecture Framework - Trust Framework for Federated Authorization, Release 1 
2017 May Ballot Cycle Info: INFORMATIVE
Ballot results: Did not meet basic vote requirements
Document Name: HL7 Version 3 Standard: Privacy and Security Architecture Framework - Trust Framework for Federated Authorization, Release 1
2017 Jan Ballot Cycle Info: INFORMATIVE            
Ballot results: Met basic vote requirements. 3 Negatives to reconcile
Document Name: HL7 Version 3 Standard: Privacy and Security Architecture Framework - Trust Framework for Federated Authorization, Release 1
Submitter: Lynn Laakso MPA
2016 Sept Ballot Cycle Info: COMMENT ONLY         
Ballot results: Met basic vote requirements. 17 comments to consider
Document Name: HL7 Version 3 Standard: Privacy Policy Reference Catalogue, Release 1</t>
  </si>
  <si>
    <t>2018 May: VMcCauley: Project #1264 should be transferred from SOA as the primary sponsoring Workgroup to Security.
Security will then be the only associated workgroup as SOA’s input to this work was completed some time ago and it remains for Security to reconcile Domain specific comments from the last ballot.
2018 Jan: SOA submitted a request for reconciliation extension of HL7 Version 3 Standard: Privacy, Access and Security Services (PASS) - Healthcare Audit Services Conceptual Model, Release 1'. They have determined that they will not be able to complete reconciliation within 10 months from the close of that ballot. They are requesting an extension in order to complete reconciliation as described in section 02.08 of the GOM.
2017 Sept: V. McCauley: Planning on balloting in Jan 2018 cycle
2016 Oct: TSC approved Normative Publication Request for HL7 PASS Access Control Services Conceptual Model at TSC Tracker 12282</t>
  </si>
  <si>
    <t>Define scope of Cloud paper. Create high level outline and define core section ownership and collaborating workgroups. - Target: 10/2015
Formal project scope statement adoption - Target: 11/2015
Informative Ballot - Target: 10/2018</t>
  </si>
  <si>
    <t xml:space="preserve">&lt;a href="http://confluence.hl7.org/display/SOA/HL7"&gt;http://confluence.hl7.org/display/SOA/HL7+Cloud+Planning+Guide
&lt;a href="http://hssp.wikispaces.com/cloud"&gt;http://hssp.wikispaces.com/cloud
</t>
  </si>
  <si>
    <t>2018 May: VMcCauley updated PSS.
2017 Sept: Planning on having a draft in January for committee review and ballot in May 2018.
There is a possibility of joint authorship with the CSCC or other organization. Will be determined as the project executes. If this is determined to be advantageous we will secure a Joint Copyright Letter.
Other SDOs/Profiles: The Open Group</t>
  </si>
  <si>
    <t>2018 May: PMO emailed a PSS template to Vince McCauley to complete and submit it to the ISD for review/approval.</t>
  </si>
  <si>
    <t>HL7 Cross Paradigm Interoperability Implementation Guide Extension Project</t>
  </si>
  <si>
    <t>Ken Lord, Sean Muir</t>
  </si>
  <si>
    <t>1) MDIX, Inc.
2) Telstra Health</t>
  </si>
  <si>
    <t>Patient-centric Care Plans, Care Coordination across healthcare organizations, ACOs, MACRA</t>
  </si>
  <si>
    <t>Cross Paradigm Interoperability</t>
  </si>
  <si>
    <t>HL7 SOA Cross Paradigm Interoperability Guide for Immunizations</t>
  </si>
  <si>
    <t>Supporting project documents, deliverables, ballot reconciliation work and other project information will be kept at the SOA wiki: &lt;a href="http://wiki.hl7.org/index.php?title=Service_Oriented_Architecture"&gt;http://wiki.hl7.org/index.php?title=Service_Oriented_Architecture</t>
  </si>
  <si>
    <t>Domain Analysis Model (DAM); FHIR Extensions; FHIR Implementation Guide; FHIR Profile; Guidance (e.g. Companion Guide, Cookbook, etc); Logical Model; V2 Messages-Administrative; V2 Messages-Clinical; V2 Messages-Departmental; V3 Documents-Clinical (e.g. CDA); V3 Documents-Knowledge; V3 Foundation-RIM; V3 Foundation-Vocab Domains &amp; Value Sets; V3 Messages-Administrative; V3 Messages-Clinical; V3 Services-Web Services (OMG); Creating/Using a tool not listed in the HL7 Tool Inventory</t>
  </si>
  <si>
    <t xml:space="preserve">How much content for this project is already developed?40%
Was the content externally developed (Y/N)? NO
</t>
  </si>
  <si>
    <t xml:space="preserve">External Vocabularies: SNOMED-CT, RXNORM, LOINC, HL7 Value sets, and others as required based on Storyboards / Use Cases. For test environment, project will leverage HSPC SOLOR implementation. </t>
  </si>
  <si>
    <t>Health Services Platform Marketplace</t>
  </si>
  <si>
    <t>This project will provide a vendor-agnostic Health Services Platform (HSP) Marketplace specification for publication, curation, discovery, and distribution of interoperable service implementations. This specification will be completely agnostic to programming language/frameworks, database, and I/O technologies, as well as account for SMART-on-FHIR client applications that require on-site deployment. Existing work by HSPC and ASU will be brought in to HL7 to formalize and steward the specification itself. Deliverables include:
 1. REST JSON API (Representation State Transfer JavaScript Object Notation Application Programming Interface) and platform-independent model (PIM) of specified objects, fully compatible with the OAuth 2-based nature of SMART-on-FHIR.
 2. Exemplar HSPC reference implementation of the Marketplace Service and Web UI/Client.
 3. Reference database schema for relational database management systems.</t>
  </si>
  <si>
    <t>Preston Lee, Vincent McCauley</t>
  </si>
  <si>
    <t xml:space="preserve">Informative Ballot - Target: 2018 Oct
STU Ballot - Target: 2019 May
Reconciliation - Target: 2012 Sep
Normative Ballot - Target: 2020 May
Project End Date (all objectives have been met) - Target: 2021 May
</t>
  </si>
  <si>
    <t xml:space="preserve">The Health Services Marketplace addresses the problem of exchanging backend service implementations in a vendor-neutral manner, which is necessary to exchange executable artifacts interoperably to plug-n-play across SOAs. In broad strokes, it is the server-side equivalent of SMART-on-FHIR (SoF), as SoF only concerns client-side app integration and also does not address client-side deployment requirements of web applications, not uncommon in health IT (HIT) enterprise. The design principles are inspired by the business processes that made other computing ecosystems, such as the (all proprietary) Apple, Google, and Amazon app stores successful. This allows:
 - HIT orgs to search for new services across 'all' participating vendors, and deploy them in a 100% automated fashion into on-prem, cloud, and/or hybrid infrastructure, using 1 or more Marketplace instances in any public/private combination.
 - Developers to directly submit new (and update existing) service builds.
 - Marketplace operators to curate, review, and publish vendor submissions.
 - Compliance validators to automate certification activities.
 - All parties to optionally authenticate with existing SSO credentials needed for SoF apps/architectures. </t>
  </si>
  <si>
    <t xml:space="preserve">1) Health Services Platform Consortium
2) 
</t>
  </si>
  <si>
    <t>Need for common, interoperable EHR marketplaces standards and lack of service exchange standards.
Related to external Open Container Initiative for service packaging. TODO explain Open Container Initiative for service packaging compatibility in Linux, Windows, and macOS.</t>
  </si>
  <si>
    <t>Health Services Platform Marketplace HSP Marketplace, HSPM, Service Store, Service Exchange, Service Registry, App Store</t>
  </si>
  <si>
    <t>No HL7 lineage. Project was started at HSPC and needs to be stewarded by an SDO.</t>
  </si>
  <si>
    <t xml:space="preserve">How much content for this project is already developed?60%
Was the content externally developed (Y/N)?  Yes, HSPC and Arizona State University (ASU)
</t>
  </si>
  <si>
    <t>http://hssp.wikispaces.com/comms</t>
  </si>
  <si>
    <t>2018 May Ballot Cycle Info: NORMATIVE
Ballot results: Met basic vote requirements. 0 Negatives to reconcile
Document Name: HL7 Version 3 Specification: Unified Communication Service Interface, Release 1 - US Realm
2014 Sept Ballot Cycle Info: DSTU             
Ballot results: Met basic vote requirements. 0 Negatives to reconcile
Document Name: HL7 Version 3 Specification: Unified Communication Service Interface, Release 1
Submitted By: Lorraine Constable
2014 Jan Ballot Cycle Info: COMMENT ONLY
Ballot results: Met basic vote requirements. 0 Negatives to reconcile
Document Name: HL7 Version 3 Specification: Unified Communication Service Interface, Release 1 - US Realm</t>
  </si>
  <si>
    <t>http://hssp.wikispaces.com/pubsub</t>
  </si>
  <si>
    <t>2018 May Ballot Cycle Info: NORMATIVE
Ballot results: Met basic vote requirements. 0 Negatives to reconcile
Document Name: HL7 Version 3 Specification: Event Publish &amp;amp; Subscribe Service Interface, Release 1 - US Realm
2014 Sept Ballot Cycle Info: DSTU             
Ballot results: Met basic vote requirements. 0 Negatives to reconcile
Document Name: HL7 Version 3 Specification: Event Publish; Subscribe Service Interface, Release 1
Submitted By: Lorraine Constable
2014 Jan Ballot Cycle Info: COMMENT ONLY
Ballot results: Met basic vote requirements. 1 Negative to reconcile
Document Name: HL7 Version 3 Specification: Event Publish &amp;amp; Subscribe Service Interface, Release 1 - US Realm</t>
  </si>
  <si>
    <t>2018 May: VMcCauley wants to archive the project. PMO emailed Vince a Withdrawal template to be submitted to the TSC via Anne Wizauer.
Feb 2013: TSC approved DSTU publication for Medication Statement Service Profile, for 24 months via TSC Tracker # 2493. Test period through Apr 03, 2015</t>
  </si>
  <si>
    <t>2018 May Ballot Cycle Info: STU
Ballot results: Met basic vote requirements. 36 Negatives to reconcile
Document Name: HL7 CDA&amp;#174; R2 Implementation Guide: C-CDA R2.1 Supplemental Templates for Pregnancy Status, Release 1 - US Realm</t>
  </si>
  <si>
    <t>CDA XSL update for CDA Release 2.1</t>
  </si>
  <si>
    <t xml:space="preserve">This project will yield an updated CDA XSL compatible with CDA R2.1 and R2.0. This is intended to be a BASIC stylesheet. It also will address outstanding GForge issues on Structured Doc tracker. 
It may address the issue in CDA R2.0 to take out the list bullet when you don&amp;rsquo;t want it. It will consider improvements that may incorporate usage preferences based on experience gained from the CDA R2.0 stylesheet. For example, if there could be an option to design the stylesheet to put more of the header information at the bottom of the document rendering. It will consider if it makes sense to offer options to handle on-screen rendering differently than printing (and large print too). Address multilingual support as well. Include some level of documentation about how to use the stylesheet. 
If not already covered by the CDA R2.1 project, includes the creation/update of one or more sample CDA R2.1 document(s) that can be used to test the stylesheet.
</t>
  </si>
  <si>
    <t xml:space="preserve">Example: Submit for Comment Ballot (First Ballot Cycle) - Target: 2018 March 11th, 25th 
Example: Complete Comment Reconciliation - Target: 2018 Sept WGM
Example: Submit Publication Request (within SDWG/CMG) - Target: FALL 2018 TBD
Example: Publish in GForge when available - Target: FALL 2018 TBD
</t>
  </si>
  <si>
    <t>1) Dynamic Health IT
2) Allscripts</t>
  </si>
  <si>
    <t>The project should deliver its output arounds the same time that CDA Release 2.1 goes live so that release may reference the XSL as before in CDA release 2.0</t>
  </si>
  <si>
    <t>CDA R2.1 Stylesheet</t>
  </si>
  <si>
    <t>To the extent that the CDA XSL needs to support CDA Release 2.1, the outcome of that project influences what the CDA XSL contains.</t>
  </si>
  <si>
    <t>&lt;a href="https://gforge.hl7.org/gf/project/strucdoc/frs/"&gt;https://gforge.hl7.org/gf/project/strucdoc/frs/</t>
  </si>
  <si>
    <t>Backwards Compatibility: If you check 'Yes' please indicate the earliest prior release and/or version to which the compatibility applies:  CDA R2.0
External vocabularies: If yes, please list the vocabularies: LOINC, SNOMED CT, … as present in the instances for rendering @displayName only</t>
  </si>
  <si>
    <t>2018 May Ballot Cycle Info: NORMATIVE
Ballot results: Met basic vote requirements. 10 Negatives to reconcile
Document Name: HL7 Clinical Document Architecture, Release 2.1
2018 Jan Ballot Cycle Info: NORMATIVE           
Ballot results: WITHDRAWN
Document Name: HL7 Clinical Document Architecture, Release 2.1
2017 Sept Ballot Cycle Info: NORMATIVE
Ballot results: Met basic vote requirements. 14 Negatives to reconcile
Document Name: HL7 Clinical Document Architecture, Release 2.1
2017 May Ballot Cycle Info: COMMENT ONLY
Ballot results: Did not meet basic vote requirements
Document Name: HL7 Clinical Document Architecture, Release 2.1</t>
  </si>
  <si>
    <t>2018 May Ballot Cycle Info: STU
Ballot results: Met basic vote requirements. 8 Negatives to reconcile
Document Name: HL7 FHIR&amp;#174; Implementation Guide: International Patient Summary, Release 1
2018 Jan Ballot Cycle Info: STU              
Ballot results: 
Document Name: HL7 CDA R2 Implementation Guide: International Patient Summary, Release 1
2017 Sept Ballot Cycle Info: STU
Ballot results: Met basic vote requirements. 23 Negatives to reconcile
Document Name: HL7 CDA&amp;#174; R2 Implementation Guide: International Patient Summary, Release 1</t>
  </si>
  <si>
    <t>2018 May Ballot Cycle Info: STU
Ballot results: Met basic vote requirements. 4 Negatives to reconcile
Document Name: HL7 FHIR&amp;#174; Implementation Guide: Healthcare Associated Infection Reports, Release 1
2018 May Ballot Cycle Info: STU
Ballot results: Met basic vote requirements. 1 Negatives to reconcile
Document Name: HL7 CDA&amp;#174; R2 Implementation Guide: Healthcare Associated Infection Reports, Release 3 - US Realm
2017 May Ballot Cycle Info: STU
Ballot results: Met basic vote requirements. 18 Negatives to reconcile
Document Name: HL7 CDA&amp;#174; R2 Implementation Guide: Healthcare Associated Infection Reports, Release 3 - US Realm
2015 Oct Ballot Cycle Info: DSTU             
Ballot results: Met basic vote requirements. 0 Negatives to reconcile
Document Name: HL7 CDA&amp;#174; R2 Implementation Guide: Healthcare Associated Infection Reports, Release 3</t>
  </si>
  <si>
    <t>HL7 CDA&amp;#174; R2 Implementation Guide: C-CDA R2.1; Advance Directives Templates, Release 1 - US Realm in STU through March 23, 2020
2018 March: Work Group submitted STU Publication request for C-CDA Advance Directives Templates at TSC Tracker 15765</t>
  </si>
  <si>
    <t>2018 August: TSC approved STU publication request for HL7 CDA R2 Implementation Guide: C-CDA R2.1 Supplemental Templates for Nutrition, Release 1 at TSC Tracker 17417 for 12 months.
Other Providers: Registered Dietitians/Nutritionists</t>
  </si>
  <si>
    <t>Lorraine Constable</t>
  </si>
  <si>
    <t xml:space="preserve">2018 August: S. Hufnagel update: updating RDAM investigative study project 1414 status...
Note the RDAM Mapping project 1414 was split into 2 projects
It was approved by the TSC on 2018-04-02 and The investigative study spinoff project 1414 was sent to the SGB for execution
Lorain Constable is the POC/Coordinator
</t>
  </si>
  <si>
    <t>2018 May Ballot Cycle Info: NORMATIVE
Ballot results: Met basic vote requirements. 16 Negatives to reconcile
Document Name: HL7 Specification: Characteristics of a Value Set Definition, Release 1
2014 Sept Ballot Cycle Info: DSTU
Ballot results: Met basic vote requirements. 33 Negatives to reconcile
Document Name: HL7 Specification: Characteristics of a Value Set Definition, Release 1
Submitted By: William Ted Klein
2014 May Ballot Cycle Info: NORMATIVE           
Ballot results: Postponed
Document Name: HL7 Specification: Characteristics of a Value Set Definition, Release 1
Ballot Code: HL7_SPEC_VALUESETDEF_R1_N1_2014MAY        
Submitted By: William Ted Klein</t>
  </si>
  <si>
    <t>2018 May WGM Totals</t>
  </si>
  <si>
    <t xml:space="preserve">HL7/OASIS Xparadigm IG: EDXL HAVE </t>
  </si>
  <si>
    <t>HL7 Cross-Paradigm Specification: Clinical Negation Requirements, Release 1</t>
  </si>
  <si>
    <t>HL7 Version 3 Specification: Event Publish &amp; Subscribe Service Interface, Release 1 - US Realm</t>
  </si>
  <si>
    <t>Needs normative publication request</t>
  </si>
  <si>
    <t>HL7 Version 3 Specification: Unified Communication Service Interface, Release 1 – US Realm</t>
  </si>
  <si>
    <t>HL7 CDA® R2 Implementation Guide: Healthcare Associated Infection Reports, Release 3 - US Realm</t>
  </si>
  <si>
    <t>N2</t>
  </si>
  <si>
    <t>GAS WG 3-Year Plan</t>
  </si>
  <si>
    <t>GAS WG stores their 3-Year Plan document in the Documents section for their Work Group on HL7.org.</t>
  </si>
  <si>
    <t>GAS WG CoChairs</t>
  </si>
  <si>
    <t>2018 – 2019:
 - Work with Health Care Devices WG, IOTA and IHTSDO on terminology for vital signs, gas monitoring and infusion pumps
 - Work with IOTA and IHTSDO Anaesthesia Clinical Reference Group (CRG) on general terminology for anesthesia
 - Develop Domain Analysis Model for the Anesthetic Record
 - Formulate guidance on use of IOTA terms to create term bindings for the DAM
2019 – 2020:
 - Ballot DAM for the electronic Anesthetic Record
 - Propose new Project ‘IG for FHIR Document for the Anesthetic Record’
 - Develop IG for FHIR Document for the Anesthetic Record
2020 - 2021:
 - Ballot IG for FHIR Document for the Anesthetic Record</t>
  </si>
  <si>
    <t>Reaffirm HL7 Service-Aware Interoperability Framework: Canonical Definition Specification, Release 2</t>
  </si>
  <si>
    <t>Reaffirm
HL7 Service-Aware Interoperability Framework: Canonical Definition Specification, Release 2
which expires 11/7/2019</t>
  </si>
  <si>
    <t>ARB CoChairs</t>
  </si>
  <si>
    <t xml:space="preserve">Mapping Spreadsheet Complete, candidate extensions identified - Target: 31 May 2018
Extensions and profiles created and published as comment only ballot - Target: 7 Aug 2018
Test at Connectathon - Target: September 2018
Implementation Guide Draft Published - Target: January 2019
</t>
  </si>
  <si>
    <t>Transcelerate Biopharma</t>
  </si>
  <si>
    <t>FMG feedback: Needs OO as cosponsor; needs to ballot STU prior to publication.</t>
  </si>
  <si>
    <t>Reaffirm HL7 Version 3 Standard: Regulated Studies - Annotated ECG, Release 1</t>
  </si>
  <si>
    <t xml:space="preserve">Reaffirm
HL7 Version 3 Standard: Regulated Studies - Annotated ECG, Release 1
</t>
  </si>
  <si>
    <t>BRR CoChairs</t>
  </si>
  <si>
    <t xml:space="preserve">Reaffirm
HL7 Version 3 Standard: Regulated Studies - Annotated ECG, Release 1
which expires 12/12/2019
</t>
  </si>
  <si>
    <t>2018 WG approved Informative Publication Request.
2018 May: New PSS submitted for BRIDG Release 5.2
2018 March: Received signed Copyright Agreement MOA from CDISC.
2018 Feb: New PSS submitted for BRIDG Release 5.0.1/HL7 (BRIDG R3 is being updated). Will ballot under same Project ID as former BRIDG Model Update project.
Nov 2017 TSC approved Informative Publication Request for BRIDG R3 at TSC Tracker 14262; this will not be published in a Normative Edition.
Joint copyright material will be produced with CDISC and ISO. HL7 has an SOU with ISO, hence no Joint Copyright Letter of Agreement needs to be submitted ISO. There is no SOU with CDISC, hence an signed Joint Copyright Letter of Agreement is needed from CDISC.</t>
  </si>
  <si>
    <t xml:space="preserve">The federal Women&amp;rsquo;s Health Technologies (WHT) Coordinated Registry Network (CRN) project will create a set of linked registries focused on women&amp;rsquo;s health, using data elements and measures expressed in standard structured definitions with the capability to capture and exchange data via software apps and application programming interfaces (APIs), including those related to a unique device identifier (UDI). This CRN would be valuable to researchers beyond what can be accomplished in a single registry. Currently, researchers are not able to design studies that are reflective of the real-world combination of multiple therapies. The effort to be undertaken for this coordinated registry network project will leverage the relationships of the federal partnerships to test the building of an infrastructure examining many clinical conditions that uniquely affect women (e.g., pelvic floor disorders, uterine fibroids, and female sterilization).
From a standards perspective, the project will outline the mechanisms that can be used to capture and exchange common or core data elements related to women&amp;rsquo;s health collected as part of the clinical care delivery eco-system.
Specifically, the project will examine how to use the following FHIR Resources and implementation guides (IG&amp;rsquo;s) to facilitate collection and exchange of data elements related to women&amp;rsquo;s health using Questionnaire; Questionnaire Response; Device; Observations specific to Women&amp;rsquo;s Health; US-Core profiles and IG and the Structured Data Capture IG.
The Questionnaire and Questionnaire Response profiles will likely be used for administering data collection instruments related to women&amp;rsquo;s health. Any extensions that may be necessary for the project will be part of the overall profiles developed. Device Resources will be used to capture UDI and other Device related data and Observation will be used to capture observations collected during the care delivery.
For other clinical data that may be used for auto-population or exchanging CRN data within the context of EHRs the US Core FHIR profiles will be reused.
</t>
  </si>
  <si>
    <t>BR&amp;amp;R Confluence: 
&lt;a href="http://confluence.hl7.org/pages/viewpage.action?pageId=19136854"&gt;http://confluence.hl7.org/pages/viewpage.action?pageId=19136854</t>
  </si>
  <si>
    <t>C-CDA to FHIR Mapping (ONC/Grant Project)</t>
  </si>
  <si>
    <t xml:space="preserve">1. Review contract requirements, CDA R2 logical model (to be supplied by HL7), and timing expectations at kickoff meeting week of April 30, 2018.
2. Prepare draft bidirectional CDA/FHIR mappings for CCD and Discharge summary templates including:
 a. Document template to Composition profile mappings
 b. CDA R2 markup to XHTML mappings
3. Complete the following deliverables:
 a. Meet with the existing project task force and complete a prototype representation by the May 2018 FHIR Connectathon for the following parts of the templates referenced in milestone 2 above: 
 i. US Realm Header plus Section templates
 ii. Entry Templates from Results or Problems or Allergies Section
 b. A document to explain/introduce the mapping profiles
 c. Files containing the mappings expressed in FHIR Mapping Language R4 (see https://www.hl7.org/fhir/mapping-language.html for more information on FHIR mapping language).
 d. A document summarizing the results of round-trip testing of the mappings (using the provided test sling)
 e. Documentation of identified issues recorded as JIRA tickets
 i. Cover technical and process issues to be considered for next phase of work.
 f. Prepare final versions of deliverables (mappings and documents) incorporating feedback from the project task force.Extended contract to perform the following:1. Create a draft set of mappings that document the mappings between the C-CDA entry templates and FHIR resources.
2. Provide Quality Assurance (QA) review and document issues in the mappings between C-CDA templates and FHIR resources/profiles. 
3. Create final mappings that incorporate the draft mappings along with feedback the QA process.
4. Assist with planning the conversion of the C-CDA feedback and Errata process to JIRA.
5. Create a Final Report that details the state of the mappings; include issues that were encountered with their creation.
</t>
  </si>
  <si>
    <t>Jean Duteau, Joginder Madra, Marc Duteau, Lisa Nelson</t>
  </si>
  <si>
    <t xml:space="preserve">In exchange for satisfactory and timely submission of materials as approved by HL7 and according to the agreed upon delivery schedule defined below, HL7 shall pay Contractor $25,000 (USD) as follows:
1. Review contract requirements, CDA R2 logical model (to be supplied by HL7), and timing expectations at kickoff meeting week of April 30, 2018.
2. Prepare draft bidirectional CDA/FHIR mappings for CCD and Discharge summary templates including:
  a. Document template to Composition profile mappings
  b. CDA R2 markup to XHTML mappings
3. Complete the following deliverables:
  a. Meet with the existing project task force and complete a prototype representation by the May 2018 FHIR Connectathon for the following parts of the templates referenced in milestone 2 above:
   i. US Realm Header plus Section templates
   ii. Entry Templates from Results or Problems or Allergies Section
  b. A document to explain/introduce the mapping profiles
  c. Files containing the mappings expressed in FHIR Mapping Language R4 (see &lt;a href="https://www.hl7.org/fhir/mapping-language.html"&gt;https://www.hl7.org/fhir/mapping-language.html for more information on FHIR mapping language).
  d. A document summarizing the results of round-trip testing of the mappings (using the provided test sling)
  e. Documentation of identified issues recorded as JIRA tickets
  i. Cover technical and process issues to be considered for next phase of work.
  f. Prepare final versions of deliverables (mappings and documents) incorporating feedback from the project task force.
Deliverables:
 - Draft mappings of CCD and Discharge Summary Templates
 - Testing document summarizing the results of round-trip testing of the mappings
 - Issue document listing all JIRA tickets that have been recorded as a result of the testing process
 - Finalized mappings: updating the initial mappings, create mapping files for the remaining mapped templates.
 - Final report that includes a summary of testing activities and any issues encountered with the testing and mapping process
Extended contract to perform the following:
1. Create a draft set of mappings that document the mappings between the C-CDA entry templates and FHIR resources.
2. Provide Quality Assurance (QA) review and document issues in the mappings between C-CDA templates and FHIR resources/profiles. 
3. Create final mappings that incorporate the draft mappings along with feedback the QA process.
4. Assist with planning the conversion of the C-CDA feedback and Errata process to JIRA.
5. Create a Final Report that details the state of the mappings; include issues that were encountered with their creation.
</t>
  </si>
  <si>
    <t>Contract Start Date: May 2, 2018
Contract End Date:June 30, 2018
Date Contractor Selected: May 2, 2018
Contractor Contact Information: 
Duteau Design Inc (Jean Duteau - jean at duteaudesign.com, marc at duteaudesign.com, joginder.madra at madraconsulting.com
Contract Extension:
Contract Start Date: August 24, 2018
Contract End Date:September 18, 2018
Contractor Contact Information: 
Duteau Design Inc (Jean Duteau - jean at duteaudesign.com, marc at duteaudesign.com, joginder.madra at madraconsulting.com
MaxMD (Lisa Nelson - lnelson at maxmd.com)</t>
  </si>
  <si>
    <t>Add Clinical Notes to FHIR (ONC/Grant Project)</t>
  </si>
  <si>
    <t xml:space="preserve">1. Perform the initial upgrade of US Core from FHIR STU3 to R4
 A. Review existing US Core STU3 profiles and make changes based on FHIR R4 August Ballot
 i. Update StructureDefinitions
 ii. Update Terminology
 iii. Update CapabilityStatement
 iv. Update Examples
 B. Post new build and publication to GitHub
 C. Fix minor technical corrections reported over the past year
2. Add Draft Argonaut Clinical Notes design to draft US Core R4
 A. Migrate Argonaut Clinical Notes design, based on FHIR STU3, to the draft FHIR R4 August Ballot
</t>
  </si>
  <si>
    <t>Brett Marquard (WaveOne Associates), Eric Haas (Health eData)</t>
  </si>
  <si>
    <t xml:space="preserve">Deliverables 
 - US Core profiles updated based on balloted FHIR R4; publish on GitHub as US Core R4.
 - Argonaut Clinical Notes design added to US Core R4
</t>
  </si>
  <si>
    <t>ONC Project Wiki Page: &lt;a href="http://wiki.hl7.org/index.php?title=ONC_Grant_Project_Page"&gt;http://wiki.hl7.org/index.php?title=ONC_Grant_Project_Page</t>
  </si>
  <si>
    <t xml:space="preserve">Contract Start Date: August 1, 2018
Contract End Date:September 18, 2018
Contractor Contact Information: 
WaveOne Associates (Brett Marquard  brett at waveoneassociates.com)
Health eData (Eric Haas - ehaas at healthedatainc.com)
</t>
  </si>
  <si>
    <t>Reaffirm HL7 Version 3 Standard: Context-Aware Retrieval Application (Infobutton); Knowledge Request, Release 2 (revision of ANSI/HL7 V3 INFOB, R1-2010)</t>
  </si>
  <si>
    <t xml:space="preserve">Reaffirm
HL7 Version 3 Standard: Context-Aware Retrieval Application (Infobutton); Knowledge Request, Release 2 (revision of ANSI/HL7 V3 INFOB, R1-2010)
which expires 6/5/2019
</t>
  </si>
  <si>
    <t>CDS CoChairs</t>
  </si>
  <si>
    <t>Reaffirm HL7 Version 3 Implementation Guide: Context-Aware Knowledge Retrieval Application (Infobutton), Release 4</t>
  </si>
  <si>
    <t xml:space="preserve">Reaffirm
HL7 Version 3 Implementation Guide: Context-Aware Knowledge Retrieval Application (Infobutton), Release 4
which expires 6/5/2019
</t>
  </si>
  <si>
    <t xml:space="preserve">Reaffirm
HL7 Version 3 Implementation Guide: Context-Aware Knowledge Retrieval Application (Infobutton), Release 4
which expires 6/5/2019
</t>
  </si>
  <si>
    <t xml:space="preserve">2018 Sept: AKreisler: One bit of clarification: The original TSC approval in April 2018 was for this project (1413) to go through the normal approval process that all projects follow. It was not approval of the resulting project. On Monday, September 10, 2018, the TSC voted to reject the project (1413) based a large number of issues TSC members have with the project as proposed. Details of that have been communicated to the co-chairs of the CIMI work group.
2018 July: SHufnagel submitted an updated PSS per the TSC request that the original PSS be separated into
 - Technical mapping task, which was approved (1413)
 - Investigative study task on impact to HL7 processes and product lines, assigned to SGB
2018 June: SHufnagel: the sponsoring WG and steering division for PSS 1413 have changed to CIMI and ISD. PMO updated Project Insight.
2018 March: The PSS for the Technical Reference Domain Analysis Model(RDAM) Mapping replaced the PSS titled 'Reference Domain Analysis Model(RDAM)Mapping'
If revising a current standard, indicate the following:
-Name of the standard being revised EHR System Functional Model R2 2014
-Date it was published (or request for publication, or ANSI designation date) 2014
-Rationale for revision incorporate FHIM mapping
-The relationship between the new standard and the current standard (is it designed to replace the current standard, a supplement to the current standard, etc.)
</t>
  </si>
  <si>
    <t>Reaffirm HL7 Version 3 Standard: Pharmacy CMETs, Release 1</t>
  </si>
  <si>
    <t>Reaffirm HL7 Version 3 Standard: Pharmacy CMETs, Release 1 which expires 5/16/2019</t>
  </si>
  <si>
    <t>Clinical Statement CoChairs</t>
  </si>
  <si>
    <t>Reaffirm HL7 Version 3 Standard: Clinical Statement Pattern, Release 1</t>
  </si>
  <si>
    <t xml:space="preserve">Reaffirm HL7 Version 3 Standard: Clinical Statement Pattern, Release 1
which expires 7/4/2019
</t>
  </si>
  <si>
    <t xml:space="preserve">Reaffirm
HL7 Version 3 Standard: Clinical Statement Pattern, Release 1
which expires 7/4/2019
</t>
  </si>
  <si>
    <t>Reaffirm HL7 Version 3 Implementation Guide: Data Segmentation for Privacy (DS4P), Release 1</t>
  </si>
  <si>
    <t xml:space="preserve">Reaffirm HL7 Version 3 Implementation Guide: Data Segmentation for Privacy (DS4P), Release 1 which expires 5/13/2019
</t>
  </si>
  <si>
    <t>CBCP CoChairs</t>
  </si>
  <si>
    <t>Reaffirm HL7 EHR Behavioral Health Functional Profile, Release 1</t>
  </si>
  <si>
    <t>Reaffirm HL7 EHR Behavioral Health Functional Profile, Release 1 which expires 4/11/2019</t>
  </si>
  <si>
    <t>EHR CoChairs</t>
  </si>
  <si>
    <t>Reaffirm HL7 EHR Clinical Research Functional Profile, Release 1</t>
  </si>
  <si>
    <t xml:space="preserve">Reaffirm
HL7 EHR Clinical Research Functional Profile, Release 1
which expires 12/12/2019
</t>
  </si>
  <si>
    <t>Reaffirm HL7 EHR Child Health Functional Profile, Release 1</t>
  </si>
  <si>
    <t>Reaffirm HL7 EHR Child Health Functional Profile, Release 1 which expires 4/11/2019</t>
  </si>
  <si>
    <t>This project creates an Electronic Nutrition Care Process Record System (ENCPRS) Functional Profile based on the Electronic Health Record System Functional Model R2 (EHRS-FM). This project will be conducted as a joint work effort between HL7 and the Academy of Nutrition and Dietetics (Academy), where the Academy&amp;rsquo;s Interoperability and Standards Committee and Nutrition Care Process Research Outcomes Committee updates the content and documents workflow relevant to the ENCPRS. Other Academy internal groups and international colleagues will review the work and provide relevant input and/or revision. The workgroup will consist of subject matter experts from nutrition practice, nutrition software vendors, implementers, and informaticians. The intent is to develop a standard list of functions and criteria needed for full integration of both the Nutrition Care Process (NCP) and the representative terms from the electronic Nutrition Care Process Terminology (eNCPT), as represented by appropriately mapped SNOMED-CT, LOINC for nutrition care in EHRs. The NCP serves as a systematic approach to providing high quality nutrition care. This standardization will encourage the acquisition of EHR systems by nutrition health providers and promote information interoperability between nutrition and food systems and other areas of healthcare.
The project is aimed at developing a Functional Profile that identifies critical capabilities for the performance of nutrition services utilizing EHR systems. This work will establish conformance to the HL7 International EHR-S Functional Model Release 2, under the advice and direction of the HL7 International EHR Work Group. A set of requirements is developed for using E HR systems in the documentation of the Nutrition Care Process. These requirements have been mapped into this functional profile and identify those portions of the HL7 EHR-S Functional Model that apply to patient care in the Nutrition Care Process, and further identify additional functionality toward facilitating ease of use for those involved in patient care in the Nutrition Care Process, thus providing EHR vendors with conformance criteria that are specific to regulated tasks within the Nutrition Care Process in the HL7 International formats.</t>
  </si>
  <si>
    <t>Constantina Papoutsakis, Academy of Nutrition and Dietetics</t>
  </si>
  <si>
    <t>DSTU Level Ballot - Target: January 2011 ballot 
Normative Level Ballot - Target: January 2013 ballot; 
Project End Date - Target: December 2013
Updated project schedule:
Submit for STU Ballot(First Ballot Cycle) - Target: September 2018
Complete Reconciliation - Target: October 2018
Publish STU Release 2 - Target: November 2018
STU Comment period - 24 months - Target: November 2020
Submit for Normative ballot - Target: January 2021
Project End Date (all objectives have been met) - Target: 2021 May</t>
  </si>
  <si>
    <t>2018 July: Revised PSS submitted
2017 Nov: EHR WG submitted a Normative Notification by submitting a new PSS and the checkbox completed in Section 1 indicating they want to go from STU to Normative.
2017 July: TSC approved The STU Extension Request for HL7 EHR-System Electronic Nutrition Care Process Record System (ENCPRS) Functional Profile, Release 1 at Project Insight 706 and TSC Tracker 13577 was approved for 12 months through 2018-10-27.
2016 Oct: TSC approved STU Extension Request for Electronic Nutrition Care Process Record System (ENCPRS) R1.1 at TSC Tracker 12222 was approved for 12 months.
Aug 2014: DSTU Publication of HL7 EHR-System Electronic Nutrition Care Process Record System (ENCPRS) Functional Profile, Release 1 through 2016-10-09
Per P.VanDyke, push NMD out to May 2015 ---will not ballot again on R.1.1 but will ballot again next with a version based on R.2
 System (ENCPRS) Functional Profile, Release 1 requests publication for 24 months at TSC Tracker 3443.
Sept 2012: Targeting January 2013 to ballot Normative; submitted a revised PSS for working towards the Normative Ballot.
Backwards Compatibility notes: The Nutritional Functional Profile could identify revisions to the HL7 artefacts in the functionality to the EHRS-FM; when we find those instances we will disclose them so they will go into the enhancement cycle for the EHRS-FM. 
Other Vendors/Providers: The list is lenghty; refer to the original Project Scope Statement residing in Project Insight</t>
  </si>
  <si>
    <t>IHE Digital Pathology Workflow Metadata Requirements (e.g. DICOM) to Specimen DAM mapping and HL7 product family use</t>
  </si>
  <si>
    <t>Clinical Information Modeling Initiative Work Group, Clinical Genomics Work Group</t>
  </si>
  <si>
    <t xml:space="preserve">The IHE Pathology and Laboratory Medicine (PaLM) domain is working on several workflow profiles to support the evolving field of digital pathology. For background on the specific use cases covered by digital pathology see this white paper requirements wiki page: https://wiki.ihe.net/index.php/APW-EDM_White_Paper
As the first profile the goal is to describe the image acquisition workflow, e.g. ordering a whole slide image from a scanner (acquisition modality) and receiving the scanned image. For the sharing of the image the plan is to leverage DICOM transactions, but for the ordering workflow part, the goal is to use the currently prevalent HL7 v2 messaging.
Scope on the HL7 side is to review and potentially update the Specimen DAM as well as the base v2.x standard where needed to support transactions involved in the image acquisition workflow.
</t>
  </si>
  <si>
    <t>Riki Merrick, JD Nolen</t>
  </si>
  <si>
    <t xml:space="preserve">Mapping of required metadata to Specimen DAM = discovery document - Target: Oct 2018
Updates to Specimen DAM, if needed - Target: May 2019
Updates to v2.x, if needed - Target: Following 2.x ballot cycle
Project End Date (all objectives have been met) - Target: 2019 or whenever v2.x ballot completes
</t>
  </si>
  <si>
    <t xml:space="preserve">Several existing digital pathology interfaces using v2.x today are not standard, and with the growing needs with digital pathology workflow transactions adjustments to the base standard to support this growth are needed. This is largely driven by industry needs in the current market. </t>
  </si>
  <si>
    <t>1) Duke University 
2) Epic
3) MGH 
4) Talking to scanner vendors: Philips, Leica, Roche, so this may expand
5) Talking to acquisition manager vendors: Spot Imaging, so this may expand</t>
  </si>
  <si>
    <t>There are no fixed deadlines or regulatory limitations, however this is an IHE PaLM driven project with relatively short turn around time for the first profile</t>
  </si>
  <si>
    <t>Digital Pathology</t>
  </si>
  <si>
    <t xml:space="preserve">Specimen DAM will need to be published - Project insight ID: 1292 current almost pre-publication version (need to update the EA fle and image): &lt;a href="http://www.hl7.org/documentcenter/public/wg/orders/V3_DAM_Specimen_R2_INFORM_2018JUN.docx"&gt;http://www.hl7.org/documentcenter/public/wg/orders/V3_DAM_Specimen_R2_INFORM_2018JUN.docx
Also this is an IHE PaLM project - more information and the profile to be developed will be on this wiki page: &lt;a href="https://wiki.ihe.net/index.php/APW_Image_Acquisition"&gt;https://wiki.ihe.net/index.php/APW_Image_Acquisition
</t>
  </si>
  <si>
    <t>IHE Pathology and Laboratory Medicine (PaLM) Domain profile work will bring the requirements for changes to this project</t>
  </si>
  <si>
    <t>EHR, PHR; Equipment; Lab; Other (specify in Misc. Notes below)</t>
  </si>
  <si>
    <t>Clinical and Public Health Laboratories; Other (specify in Misc. Notes below)</t>
  </si>
  <si>
    <t>Other Vendors and Providers: Pathology Laboratories, image acquisition devices</t>
  </si>
  <si>
    <t>Reaffirm HL7 Version 3 Standard: XML Implementation Technology Specification - Wire Format Compatible Release 1 Data Types, Release 1</t>
  </si>
  <si>
    <t>Reaffirm HL7 Version 3 Standard: XML Implementation Technology Specification - Wire Format Compatible Release 1 Data Types, Release 1which expires 3/27/2019</t>
  </si>
  <si>
    <t>ITS CoChairs</t>
  </si>
  <si>
    <t>Reaffirm HL7 Version 3 Standard: XML Implementation Technology Specification - V3 Structures for Wire Format Compatible Release 1 Data Types, Release 1</t>
  </si>
  <si>
    <t>Reaffirm HL7 Version 3 Standard: XML Implementation Technology Specification - V3 Structures for Wire Format Compatible Release 1 Data Types, Release 1 which expires 3/14/2019</t>
  </si>
  <si>
    <t>HL7 CMHAFF Normative Ballot (PSS in confluence)</t>
  </si>
  <si>
    <t xml:space="preserve">This project will seek to transition the HL7 CMHAFF STU to normative standing. The CMHAFF standard works to define security, privacy, and related data management standards for secure, consumer-oriented, mobile health applications (apps). The intent is to provide industry guidance and common methods to enable the development of mobile health apps targeted to consumers/citizens that use protected health information (PHI) and personally identifiable information (PII). These standards will not address the content of such apps, but will provide a framework for security, privacy and trusted integration of data generated from apps into Personal Health Record (PHR) and Electronic Health Record (EHR) systems as well as into other types of data repositories (e.g., personal data stores, population care systems).
This project will make use of conformance criteria available within the HL7 PHR-S and EHR-S Functional Models, and augmenting it with new conformance criteria specific to mobile platforms (e.g., use of geolocation services, accelerometers, cameras, microphones).
In particular, CMHAFF standards will address the following areas:
- Privacy policy, terms of use, and in-app disclaimers
- User, device, and cross-system authentication
- Authorization to content and features
- Proxy designations
- Use of location services, camera, accelerometers and other smartphone services
- Security of data at rest (local and cloud)
- Security of data in transit (wired and wireless)
- Minimum data standards for device generated and device transmitted information
- Record system reliability; record authenticity (it is what it represents to be)
- Data provenance
- Audit
- Standards related to discontinuation of use of an app
- mLabel standard
</t>
  </si>
  <si>
    <t>Nathan Botts, Frank Ploeg</t>
  </si>
  <si>
    <t>STU Period – 9 months - Target: 2018 May - 2019 March
Submit for Normative Ballot - Target: 2019 May Ballot
Complete Normative Reconciliation - Target: 2019 September WGM
Submit Publication Request - Target: 2019 December
Receive ANSI Approval - Target: 2020
Project End Date (all objectives have been met) - Target: 2020 September WGM</t>
  </si>
  <si>
    <t xml:space="preserve">Industry is in need of privacy and data standards in order to create consumer smartphone health apps which are secure, private, and that allow for data generated from and through these apps to be used in other health care contexts (e.g., personal data tracking, integration into a person’s record of care, clinical decision making). While the HL7 PHR-S FM expresses many of these functional requirements, it is not possible to use the PHR-S FM as-is to create mobile application standards. Mobile apps are generally not comprehensive in scope and, as such, mobile app standards cannot be extracted as PHR system profiles as it is impossible for most apps to adhere to all the SHALL statements within the PHR-S FM. 
As of 2018, there are over three hundred and twenty five thousand (325,000) consumer health applications (apps), which run on smartphones, watches, tablets, and other mobile devices, available for download from platform-specific application stores such as the Apple App Store (iOS), Google Play (Android) and Microsoft store. Consumer acceptance and use of these apps is primarily based on recommendations—either personal recommendations through individual contacts or social media or app store ratings. While this information is important in understanding the relevance of an app to one’s life and the design and usability of an app, it is insufficient in communicating how an app secures and protects the personal information of its users. This poses a problem both for consumers and clinicians, who may be considering or prescribing use of an app to help track and improve health behaviors and conditions. 
</t>
  </si>
  <si>
    <t xml:space="preserve">1) Nathan Botts / HITEQ / Health eServices
2) Frank Ploeg / Diabetes App Pilot for Glucose Monitoring
3) Maqbool Hussain (&lt;a href="mailto:maqbool110@gmail.com"&gt;maqbool110@gmail.com) - Sejong University South Korea
4) Jose Costa Teixera - Consultant with App Vendors (Gora contact)
5) Anita Walden (Univ Arkansas Medical Science)
6) Gora Datta / CAL2CAL / mH4all
</t>
  </si>
  <si>
    <t xml:space="preserve"> - cMHAFF
 - Mobile Health Framework
 - Consumer Mobile Health Functional Framework </t>
  </si>
  <si>
    <t xml:space="preserve">Updates and documentation to be found on the cMHAFF Project project page in confluence:
&lt;a href="http://confluence.hl7.org/display/MH/cMHAFF"&gt;http://confluence.hl7.org/display/MH/cMHAFF+Project?src=contextnavpagetreemode
</t>
  </si>
  <si>
    <t xml:space="preserve">How much content for this project is already developed?75% - 85%
Was the content externally developed (Y/N)? No
</t>
  </si>
  <si>
    <t>Reaffirm HL7 Version 3 Standard: Laboratory; Result, Release 1</t>
  </si>
  <si>
    <t xml:space="preserve">Reaffirm
HL7 Version 3 Standard: Laboratory; Result, Release 1
which expires 11/21/2019
</t>
  </si>
  <si>
    <t>OO CoChairs</t>
  </si>
  <si>
    <t>Reaffirm  HL7 Version 3 Standard: Personnel Management, Release 1</t>
  </si>
  <si>
    <t xml:space="preserve">Reaffirm HL7 Version 3 Standard: Personnel Management, Release 1 which expires 4/11/2019
</t>
  </si>
  <si>
    <t>PA CoChairs</t>
  </si>
  <si>
    <t xml:space="preserve">Reaffirm HL7 Version 3 Standard: Personnel Management, Release 1 which expires 4/11/2019
</t>
  </si>
  <si>
    <t>Reaffirm HL7 Version 3 Standard: Patient Administration; Patient Registry, Release 1</t>
  </si>
  <si>
    <t xml:space="preserve">Reaffirm
HL7 Version 3 Standard: Patient Administration; Patient Registry, Release 1
which expires 12/12/2019
</t>
  </si>
  <si>
    <t xml:space="preserve">Reaffirm
HL7 Version 3 Standard: Patient Administration; Patient Registry, Release 1
which expires 12/12/2019
</t>
  </si>
  <si>
    <t>Reaffirm  HL7 Version 3 Standard: Scheduling, Release 2</t>
  </si>
  <si>
    <t xml:space="preserve">Reaffirm 
HL7 Version 3 Standard: Scheduling, Release 2
which expires 12/12/2019
</t>
  </si>
  <si>
    <t xml:space="preserve">Reaffirm 
HL7 Version 3 Standard: Scheduling, Release 2
which expires 12/12/2019
</t>
  </si>
  <si>
    <t>Reaffirm  Health Informatics - Identification of Medicinal Products - Data Elements and Structures for Unique Identification and Exchange of Regulated Information  on Pharmaceutical Dose Forms, Units of Presentation and Routes of Administration, Release 1</t>
  </si>
  <si>
    <t xml:space="preserve">Reaffirm
Health Informatics - Identification of Medicinal Products - Data Elements and Structures for Unique Identification and Exchange of Regulated Information 
on Pharmaceutical Dose Forms, Units of Presentation and Routes of Administration, Release 1
which expires 5/29/2019
</t>
  </si>
  <si>
    <t>Pharmacy CoChairs</t>
  </si>
  <si>
    <t xml:space="preserve">Reaffirm
Health Informatics - Identification of Medicinal Products - Data Elements and Structures for Unique Identification and Exchange of Regulated Information 
on Pharmaceutical Dose Forms, Units of Presentation and Routes of Administration, Release 1
which expires 5/29/2019
</t>
  </si>
  <si>
    <t>Reaffirm Health Informatics - Identification of Medicinal Products - Data Elements and Structures for Unique Identification and Exchange of Regulated Information, Release 1</t>
  </si>
  <si>
    <t xml:space="preserve">Reaffirm
Health Informatics - Identification of Medicinal Products - Data Elements and Structures for Unique Identification and Exchange of Regulated Information 
and Exchange of Regulated Medicinal Product Information, Release 1
which expires 5/29/2019
</t>
  </si>
  <si>
    <t xml:space="preserve">Reaffirm
Health Informatics - Identification of Medicinal Products - Data Elements and Structures for Unique Identification and Exchange of Regulated Information and Exchange of Regulated Medicinal Product Information, Release 1
which expires 5/29/2019
</t>
  </si>
  <si>
    <t>Reaffirm HL7 Version 3 Standard: Pharmacy; Medication Order, Release 2</t>
  </si>
  <si>
    <t xml:space="preserve">Reaffirm HL7 Version 3 Standard: Pharmacy; Medication Order, Release 2 which expires 5/13/2019
</t>
  </si>
  <si>
    <t>Reaffirm HL7 Version 3 Standard: Pharmacy; Medication Order, Release 2 which expires 5/13/2019</t>
  </si>
  <si>
    <t>Reaffirm HL7 Version 3 Standard: Pharmacy; Medication Dispense and Supply Event, Release 2</t>
  </si>
  <si>
    <t xml:space="preserve">Reaffirm HL7 Version 3 Standard: Pharmacy; Medication Dispense and Supply Event, Release 2 which expires 5/13/2019
</t>
  </si>
  <si>
    <t>Reaffirm HL7 Version 3 Standard: Pharmacy; Medication Dispense and Supply Event, Release 2 which expires 5/13/2019</t>
  </si>
  <si>
    <t>Reaffirm Health Informatics - Identification of Medicinal Products - Data Elements and Structures for Unique Identification of Units of Measurements, Release 1</t>
  </si>
  <si>
    <t xml:space="preserve">Reaffirm
Health Informatics - Identification of Medicinal Products - Data Elements and Structures for Unique Identification of Units of Measurements, Release 1
which expires 5/29/2019
</t>
  </si>
  <si>
    <t xml:space="preserve">Reaffirm
Health Informatics - Identification of Medicinal Products - Data Elements and Structures for Unique Identification of Units of Measurements, Release 1
which expires 5/29/2019
</t>
  </si>
  <si>
    <t>Reaffirm Health Informatics - Identification of Medicinal Products - Data Elements and Structures for Unique Identification and Exchange of   Regulated Information on Substances, Release 1</t>
  </si>
  <si>
    <t xml:space="preserve">Reaffirm
Health Informatics - Identification of Medicinal Products - Data Elements and Structures for Unique Identification and Exchange of 
Regulated Information on Substances, Release 1
which expires 5/29/2019
</t>
  </si>
  <si>
    <t xml:space="preserve">Reaffirm
Health Informatics - Identification of Medicinal Products - Data Elements and Structures for Unique Identification and Exchange of Regulated Information on Substances, Release 1
which expires 5/29/2019
</t>
  </si>
  <si>
    <t xml:space="preserve">The objective of the HL7 Health Service Reference Architecture (HL7-HSRA) is to support the design of medium/large scale eHealth architectures based on HL7 services and standards. 
This project organizes adopted HL7 Service Functional Models, Functional Profiles and Domain Models as a basis for:
- a formalized Enterprise Service Inventory (Normative)
- an Architectural Patterns Catalog (Normative)
- Methods for [enterprise] Service Discovery and Orchestration (Implementation guidance)
The document will extend to describe the role of well recognized HL7 related, healthcare services, to include but not limited to HL7-FHIR, OMG/HL7 Soap services, and the IHE XD* family of specifications. Moreover, there are existing sources of relevant work that will be considered and leveraged as part of this effort. This will include:
Open Group:
- Archimate
- The Open Group Architecture Framework (TOGAF)
Object Management Group (OMG):
- SOAml
- Business Process Modeling Notation (BPMN)
- Case Model Management and Notation (CMMN)
- Structured Patterns Metamodel(SPMS)
- Unified Architecture Framework(UAF) 
OASIS 
- SOA Repository Artifact Model and Protocol (S-RAMP). 
While the primary audience of the HL7-HSRA will be focused mainly on architects and CIOs that need to design, plan and evaluate enterprise wide solutions for complex organizations, the content is also relevant for the internal HL7 audience. The HSRA outcome verify the consistency of HL7 standard and potential area not fully covered or with relevant overlapping. The Pattern Catalog can also support the mapping between different HL7 standard for the behavioural aspects (e.g. V2-V3-FHIR) 
</t>
  </si>
  <si>
    <t>Project approval - Target: Prior to September 2018
Alpha Draft HSRA Complete - Target: December 2018
Conduct HSRA 'Birds of a Feather' - Community Discussion - Target: January 2019 WGM
Beta Draft HSRA Complete - Target: April 2019
Conduct HSRA 'Birds of a Feather' - Community Discussion - Target: May 2019 WGM
For comment ballot - Target: September 2019
STU - Target: 2020 January Cycle
Normative - Target: 2020 September
Project End Date (all objectives have been met) - Target: May 2021</t>
  </si>
  <si>
    <t xml:space="preserve">HL7’s work relating to services and service standards has historically focused on developing specifications for individual services themselves. This included their functionality, inputs, outputs, expected behavior, exception handling, and so on. What has been missing is the guidance expressing how those services fit together, how they are intended to be used, and the documentation of essential patterns that are demonstrated solution approaches to solving identified business problems. 
The use of these services in healthcare organizations is predicated upon an understanding of composite solutions that include different services that interact with one another (e.g., choreographies and/or orchestrations). It is when composite services are included within a services architecture that they begin to realize their true benefit, and this is the intent of the HL7-HSRA. HL7-HSRA will support the process of architectural design with a map of building blocks and solution patterns based on existing HL7 Standards. 
For those organizations interested in achieving true “business” interoperability and not just data sharing, work such as HSRA is essential to realizing the consistency necessary for to achieve eHealth interoperability, and ultimately support for health interoperability. 
Addressing what has been a void in guidance to support business-to-business health needs manifests as increased design and planning barriers adversely affecting HL7-based architectures. This can lead to unintended, insufficient, or incomplete solutions based upon HL7 work products, falling short of their potential to adequately meet needs, particularly for medium and large-scale environments or institutions.
This project takes into consideration the needs of architects and CIOs to undertake a fully pervasive, sound, balanced and cost effective HL7 Service design for Enterprise interoperability. Within HL7, we anticipate HSRA as having a positive impact in fostering alignment among workgroups, serving to identify existing gaps and to drive cross-product alignment.
</t>
  </si>
  <si>
    <t>Consortia such as the Health Services Platform Consortium (HSPC) are communities that are working in the SOA architecture space and likely contributors and consumers of this work. The HSPC “Roadmap” has identified a target future state supportive of a shared services platform, and this document will be used as a requirements source for HSRA. Collaboration with HSPC is expected.</t>
  </si>
  <si>
    <t xml:space="preserve">&lt;a href="http://wiki.hl7.org/index.php?title=HL7-HSRA"&gt;http://wiki.hl7.org/index.php?title=HL7-HSRA
</t>
  </si>
  <si>
    <t xml:space="preserve"> - Healthcare Services Platform Consortium (HSPC)
 - Object Management Group (OMG)
</t>
  </si>
  <si>
    <t>Clinical Information Modeling Initiative Work Group, Community-Based Care and Privacy (CBCP) Work Group, Security Work Group</t>
  </si>
  <si>
    <t xml:space="preserve">This project will extend the scope of the Cross-Paradigm Interoperability Implementation Guide for Immunizations to create an implementation guide that addresses interoperability using storyboards developed by the SOA Working Group, the interested parties of the Project, and co-sponsor WGs of this project. The new project will create story boards that address 1) the current versions of HL7 Standards of V2, C-CDA, and FHIR, 2) new information models such as CIMI and realm specific examples such as the FHIM, 3) broaden the scope project to include clinical domains beyond Immunization to include at least the domains covered included in the CCDA R2.1 Continuity of Care and Care Plan Documents, and 4) extend the work to include bindings of coded data attributes to value sets to insure a broader scope of interoperability. As with the previous guide, interoperability artifacts for the Storyboards will be produced at a logical level (spreadsheets)to ensure traceability (iso-semantic relationships) between data elements as well as identify semantic gaps. These artifacts will be generated for each pair of H7 formats. The project will use existing open source software of the previous project.
The project is sponsored by the SOA group as they recognize the need and value of this project and that is addresses requirements for the HSSP Data Transformation Service. 
The project will produce additional information to other working groups so that they may consider updating their standards.
The project will collaborate with other HL7 Projects, particularly in the area of testing use cases and storyboards they have developed. As an example, to enable and test standard transforms across these product lines, the X-Paradigm model will specify the syntactic rules and relationships for assigning security labels to HL7 v2, CDA, or FHIR content. This work will be based on the HL7 Privacy and Security Healthcare Classification System (HCS. Another component of this particular use case will be to provide recommendations on harmonizing a repeatable approach for cross-paradigm interoperability based on previous work efforts of the SOA WG and the CBCP WG.
</t>
  </si>
  <si>
    <t>1) Publish an implementation guide that includes a set of artifacts, as in the previous project, that provide traceability and gap analysis between the identified formats.
2) Create a FHIR-based testing environment to test the above artifacts.
3) When issues and gaps are identified, they will be provided to the appropriate working group.
Participation at Cologne FHIR Connectation with Care Management Track - Target: 2018 May WGM
Participation in ONC LTSS Connectathon - Target: 2018 July
Final Approval of PSS - Target: 2018 August
Participation at Baltimore Connectathon using FHIR Structured Definition and FHIR Testing. - Target: 2018 September
Participation in Sponsor and Co-Sponsor Working Groups to review use cases - Target: 2018 September WGM
Completion of FHIR, CCDA, and FHIM mappings and testing - Target: 2019 January
Completion of CIMI Use Case - Target: 2019 January
Completion of HL7 V2 and CIMI mappings and testing - Target: 2019 January 
Completion of CBCP Use Case - Target: 2019 January
Review Use Case work with Sponsor and Co-Sponsor Working Groups - Target: 2019 January WGM
Notice of Intent to Ballot - Target: 2019 end of January
Submit for ballot (final content due 3/24/19) - Target: 2019 mid-March
Complete Reconciliation - Target: 2019 July
Apply changes from ballot - Target: 2019 August
Submit publication request - Target: 2019 September
Project End Date (all objectives have been met) - Target: 2020 January</t>
  </si>
  <si>
    <t xml:space="preserve">Since the publication of the previous implementation guide, the business needs and the complexity for interoperability between diverse HL7 standards has increased. This is a good thing. Examples from members of the SOA WG, co-sponsors, and interested parties attests to the need to expand the scope.
Examples of the need driven by business issues are CMS Accredited Care Organizations activities, emerging needs patient centric care plans and care coordination across different healthcare organizations required by the Veterans Administration, and the realization that there are HL7 formats, which have been implemented with significant investment, that will need to be interoperable with new standards being implemented by the community. 
This need is also driven by the value of new HL7 standards. FHIR is and will continue to be an important standard as evidenced by the number of new and innovative applications being developed. CIMI is emerging as an important construct, for example, in Clinical Decision Support and point-of-care applications. C-CDA and HL7 v2. 
The previous implementation guide demonstrated the feasibility, agility, and value of a Model Driven Architecture (MDA) approach using an open, standard Platform Independent Model (PIM). This approach complements the HL7 Service Aware Information Framework (SAIF) for developing both logical and computable interoperability artifacts. 
</t>
  </si>
</sst>
</file>

<file path=xl/styles.xml><?xml version="1.0" encoding="utf-8"?>
<styleSheet xmlns="http://schemas.openxmlformats.org/spreadsheetml/2006/main">
  <numFmts count="2">
    <numFmt numFmtId="164" formatCode="[$-409]d\-mmm\-yyyy;@"/>
    <numFmt numFmtId="165" formatCode="yyyy\-mm\-dd;@"/>
  </numFmts>
  <fonts count="25">
    <font>
      <sz val="10"/>
      <name val="Arial"/>
    </font>
    <font>
      <sz val="10"/>
      <name val="Arial"/>
      <family val="2"/>
    </font>
    <font>
      <sz val="8"/>
      <name val="Arial"/>
      <family val="2"/>
    </font>
    <font>
      <b/>
      <sz val="10"/>
      <name val="Arial"/>
      <family val="2"/>
    </font>
    <font>
      <u/>
      <sz val="10"/>
      <color indexed="12"/>
      <name val="Arial"/>
      <family val="2"/>
    </font>
    <font>
      <sz val="10"/>
      <color indexed="17"/>
      <name val="Arial"/>
      <family val="2"/>
    </font>
    <font>
      <sz val="10"/>
      <color indexed="8"/>
      <name val="Segoe UI"/>
      <family val="2"/>
    </font>
    <font>
      <i/>
      <sz val="10"/>
      <name val="Arial"/>
      <family val="2"/>
    </font>
    <font>
      <sz val="10"/>
      <name val="Arial"/>
      <family val="2"/>
    </font>
    <font>
      <sz val="10"/>
      <color indexed="9"/>
      <name val="Arial"/>
      <family val="2"/>
    </font>
    <font>
      <b/>
      <i/>
      <sz val="10"/>
      <name val="Arial"/>
      <family val="2"/>
    </font>
    <font>
      <sz val="10"/>
      <color indexed="23"/>
      <name val="Arial"/>
      <family val="2"/>
    </font>
    <font>
      <sz val="10"/>
      <color indexed="10"/>
      <name val="Arial"/>
      <family val="2"/>
    </font>
    <font>
      <b/>
      <sz val="10"/>
      <color indexed="10"/>
      <name val="Arial"/>
      <family val="2"/>
    </font>
    <font>
      <b/>
      <u/>
      <sz val="10"/>
      <name val="Arial"/>
      <family val="2"/>
    </font>
    <font>
      <b/>
      <sz val="10"/>
      <color rgb="FF0070C0"/>
      <name val="Arial"/>
      <family val="2"/>
    </font>
    <font>
      <sz val="10"/>
      <color rgb="FFFF0000"/>
      <name val="Arial"/>
      <family val="2"/>
    </font>
    <font>
      <b/>
      <sz val="10"/>
      <color rgb="FFFFFF00"/>
      <name val="Arial"/>
      <family val="2"/>
    </font>
    <font>
      <b/>
      <sz val="10"/>
      <color rgb="FFFF0000"/>
      <name val="Arial"/>
      <family val="2"/>
    </font>
    <font>
      <b/>
      <strike/>
      <u/>
      <sz val="10"/>
      <color indexed="12"/>
      <name val="Arial"/>
      <family val="2"/>
    </font>
    <font>
      <strike/>
      <sz val="10"/>
      <name val="Arial"/>
      <family val="2"/>
    </font>
    <font>
      <i/>
      <strike/>
      <sz val="10"/>
      <name val="Arial"/>
      <family val="2"/>
    </font>
    <font>
      <b/>
      <strike/>
      <sz val="10"/>
      <name val="Arial"/>
      <family val="2"/>
    </font>
    <font>
      <b/>
      <sz val="12"/>
      <color indexed="8"/>
      <name val="Calibri"/>
      <family val="2"/>
    </font>
    <font>
      <sz val="10"/>
      <color theme="0" tint="-0.499984740745262"/>
      <name val="Arial"/>
      <family val="2"/>
    </font>
  </fonts>
  <fills count="14">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7"/>
        <bgColor indexed="64"/>
      </patternFill>
    </fill>
    <fill>
      <patternFill patternType="solid">
        <fgColor indexed="22"/>
        <bgColor indexed="64"/>
      </patternFill>
    </fill>
    <fill>
      <patternFill patternType="solid">
        <fgColor indexed="10"/>
        <bgColor indexed="64"/>
      </patternFill>
    </fill>
    <fill>
      <patternFill patternType="solid">
        <fgColor indexed="8"/>
        <bgColor indexed="64"/>
      </patternFill>
    </fill>
    <fill>
      <patternFill patternType="solid">
        <fgColor indexed="13"/>
        <bgColor indexed="64"/>
      </patternFill>
    </fill>
    <fill>
      <patternFill patternType="solid">
        <fgColor theme="0"/>
        <bgColor indexed="64"/>
      </patternFill>
    </fill>
    <fill>
      <patternFill patternType="solid">
        <fgColor rgb="FFFFFFFF"/>
        <bgColor indexed="64"/>
      </patternFill>
    </fill>
    <fill>
      <patternFill patternType="solid">
        <fgColor rgb="FFFF0000"/>
        <bgColor indexed="64"/>
      </patternFill>
    </fill>
    <fill>
      <patternFill patternType="solid">
        <fgColor rgb="FFEDEDED"/>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4" fillId="0" borderId="0" applyNumberFormat="0" applyFill="0" applyBorder="0" applyAlignment="0" applyProtection="0">
      <alignment vertical="top"/>
      <protection locked="0"/>
    </xf>
    <xf numFmtId="9" fontId="8" fillId="0" borderId="0" applyFont="0" applyFill="0" applyBorder="0" applyAlignment="0" applyProtection="0"/>
  </cellStyleXfs>
  <cellXfs count="147">
    <xf numFmtId="0" fontId="0" fillId="0" borderId="0" xfId="0"/>
    <xf numFmtId="0" fontId="0" fillId="0" borderId="1" xfId="0" applyBorder="1" applyAlignment="1">
      <alignment horizontal="left" vertical="top" wrapText="1"/>
    </xf>
    <xf numFmtId="0" fontId="3" fillId="0" borderId="1" xfId="0" applyFont="1" applyBorder="1"/>
    <xf numFmtId="0" fontId="0" fillId="0" borderId="1" xfId="0" applyBorder="1"/>
    <xf numFmtId="0" fontId="0" fillId="0" borderId="1" xfId="0" applyBorder="1" applyAlignment="1">
      <alignment wrapText="1"/>
    </xf>
    <xf numFmtId="10" fontId="5" fillId="2" borderId="1" xfId="0" applyNumberFormat="1" applyFont="1" applyFill="1" applyBorder="1" applyAlignment="1">
      <alignment horizontal="right" vertical="top"/>
    </xf>
    <xf numFmtId="0" fontId="3" fillId="0" borderId="1" xfId="0" applyFont="1" applyBorder="1" applyAlignment="1">
      <alignment wrapText="1"/>
    </xf>
    <xf numFmtId="0" fontId="6" fillId="2" borderId="1" xfId="0" applyFont="1" applyFill="1" applyBorder="1"/>
    <xf numFmtId="0" fontId="0" fillId="0" borderId="1" xfId="0" applyBorder="1" applyAlignment="1">
      <alignment horizontal="center"/>
    </xf>
    <xf numFmtId="0" fontId="1" fillId="0" borderId="1" xfId="0" applyFont="1" applyBorder="1"/>
    <xf numFmtId="0" fontId="1" fillId="3" borderId="1" xfId="0" quotePrefix="1" applyFont="1" applyFill="1" applyBorder="1" applyAlignment="1">
      <alignment horizontal="center"/>
    </xf>
    <xf numFmtId="0" fontId="1" fillId="0" borderId="1" xfId="0" applyFont="1" applyBorder="1" applyAlignment="1">
      <alignment horizontal="center"/>
    </xf>
    <xf numFmtId="0" fontId="3" fillId="0" borderId="1" xfId="0" applyFont="1" applyFill="1" applyBorder="1" applyAlignment="1">
      <alignment horizontal="center" wrapText="1"/>
    </xf>
    <xf numFmtId="0" fontId="0" fillId="0" borderId="1" xfId="0" applyFill="1" applyBorder="1" applyAlignment="1">
      <alignment vertical="top"/>
    </xf>
    <xf numFmtId="0" fontId="3" fillId="0" borderId="1" xfId="0" applyFont="1" applyBorder="1" applyAlignment="1">
      <alignment horizontal="center" vertical="top"/>
    </xf>
    <xf numFmtId="49" fontId="3" fillId="4" borderId="1" xfId="0" applyNumberFormat="1" applyFont="1" applyFill="1" applyBorder="1" applyAlignment="1">
      <alignment horizontal="center" vertical="top"/>
    </xf>
    <xf numFmtId="0" fontId="3" fillId="4" borderId="1" xfId="0" applyFont="1" applyFill="1" applyBorder="1" applyAlignment="1">
      <alignment horizontal="center" vertical="top"/>
    </xf>
    <xf numFmtId="0" fontId="3" fillId="5" borderId="1" xfId="0" applyFont="1" applyFill="1" applyBorder="1" applyAlignment="1">
      <alignment horizontal="center" vertical="top"/>
    </xf>
    <xf numFmtId="0" fontId="3" fillId="5" borderId="1" xfId="0" applyFont="1" applyFill="1" applyBorder="1" applyAlignment="1">
      <alignment horizontal="center" vertical="top" wrapText="1"/>
    </xf>
    <xf numFmtId="0" fontId="3" fillId="0" borderId="1" xfId="0" applyFont="1" applyFill="1" applyBorder="1" applyAlignment="1">
      <alignment vertical="top"/>
    </xf>
    <xf numFmtId="0" fontId="3" fillId="5" borderId="1" xfId="0" applyFont="1" applyFill="1" applyBorder="1" applyAlignment="1">
      <alignment vertical="top"/>
    </xf>
    <xf numFmtId="0" fontId="0" fillId="5" borderId="1" xfId="0" applyFill="1" applyBorder="1" applyAlignment="1">
      <alignment vertical="top" wrapText="1"/>
    </xf>
    <xf numFmtId="0" fontId="0" fillId="5" borderId="1" xfId="0" applyFill="1" applyBorder="1" applyAlignment="1">
      <alignment vertical="top"/>
    </xf>
    <xf numFmtId="0" fontId="1" fillId="6" borderId="1" xfId="0" applyFont="1" applyFill="1" applyBorder="1" applyAlignment="1">
      <alignment horizontal="center"/>
    </xf>
    <xf numFmtId="0" fontId="0" fillId="3" borderId="1" xfId="0" applyFill="1" applyBorder="1" applyAlignment="1">
      <alignment vertical="top" wrapText="1"/>
    </xf>
    <xf numFmtId="0" fontId="0" fillId="0" borderId="1" xfId="0" applyBorder="1" applyAlignment="1">
      <alignment horizontal="left" wrapText="1"/>
    </xf>
    <xf numFmtId="0" fontId="1" fillId="6" borderId="1" xfId="0" quotePrefix="1" applyFont="1" applyFill="1" applyBorder="1" applyAlignment="1">
      <alignment horizontal="center"/>
    </xf>
    <xf numFmtId="0" fontId="1" fillId="3" borderId="1" xfId="0" applyFont="1" applyFill="1" applyBorder="1" applyAlignment="1">
      <alignment horizontal="center"/>
    </xf>
    <xf numFmtId="0" fontId="3" fillId="7" borderId="1" xfId="0" applyFont="1" applyFill="1" applyBorder="1" applyAlignment="1">
      <alignment horizontal="center" wrapText="1"/>
    </xf>
    <xf numFmtId="0" fontId="0" fillId="7" borderId="1" xfId="0" applyFill="1" applyBorder="1" applyAlignment="1">
      <alignment horizontal="center"/>
    </xf>
    <xf numFmtId="0" fontId="1" fillId="7" borderId="1" xfId="0" quotePrefix="1" applyFont="1" applyFill="1" applyBorder="1" applyAlignment="1">
      <alignment horizontal="center"/>
    </xf>
    <xf numFmtId="0" fontId="1" fillId="7" borderId="1" xfId="0" applyFont="1" applyFill="1" applyBorder="1" applyAlignment="1">
      <alignment horizontal="center"/>
    </xf>
    <xf numFmtId="0" fontId="0" fillId="3" borderId="1" xfId="0" applyFill="1" applyBorder="1" applyAlignment="1">
      <alignment horizontal="center"/>
    </xf>
    <xf numFmtId="0" fontId="3" fillId="0" borderId="1" xfId="0" applyFont="1" applyBorder="1" applyAlignment="1">
      <alignment horizontal="center" vertical="top" wrapText="1"/>
    </xf>
    <xf numFmtId="0" fontId="0" fillId="0" borderId="1" xfId="0" applyFill="1" applyBorder="1" applyAlignment="1">
      <alignment horizontal="center"/>
    </xf>
    <xf numFmtId="0" fontId="0" fillId="0" borderId="1" xfId="0" applyFill="1" applyBorder="1" applyAlignment="1">
      <alignment vertical="top" wrapText="1"/>
    </xf>
    <xf numFmtId="0" fontId="3" fillId="5" borderId="1" xfId="0" applyFont="1" applyFill="1" applyBorder="1" applyAlignment="1">
      <alignment vertical="top" wrapText="1"/>
    </xf>
    <xf numFmtId="0" fontId="7" fillId="0" borderId="1" xfId="0" applyFont="1" applyBorder="1"/>
    <xf numFmtId="0" fontId="7" fillId="0" borderId="1" xfId="0" applyFont="1" applyBorder="1" applyAlignment="1">
      <alignment horizontal="center"/>
    </xf>
    <xf numFmtId="0" fontId="7" fillId="4" borderId="1" xfId="0" applyFont="1" applyFill="1" applyBorder="1"/>
    <xf numFmtId="0" fontId="7" fillId="4" borderId="1" xfId="0" applyFont="1" applyFill="1" applyBorder="1" applyAlignment="1">
      <alignment horizontal="center"/>
    </xf>
    <xf numFmtId="0" fontId="1" fillId="5" borderId="1" xfId="0" applyFont="1" applyFill="1" applyBorder="1" applyAlignment="1">
      <alignment vertical="top" wrapText="1"/>
    </xf>
    <xf numFmtId="0" fontId="9" fillId="7" borderId="1" xfId="0" applyFont="1" applyFill="1" applyBorder="1" applyAlignment="1">
      <alignment horizontal="center"/>
    </xf>
    <xf numFmtId="0" fontId="0" fillId="0" borderId="1" xfId="0" applyFill="1" applyBorder="1" applyAlignment="1">
      <alignment horizontal="left" vertical="top" wrapText="1"/>
    </xf>
    <xf numFmtId="0" fontId="1" fillId="8" borderId="1" xfId="0" applyFont="1" applyFill="1" applyBorder="1" applyAlignment="1">
      <alignment horizontal="center"/>
    </xf>
    <xf numFmtId="9" fontId="3" fillId="0" borderId="1" xfId="2" applyFont="1" applyBorder="1" applyAlignment="1">
      <alignment horizontal="center"/>
    </xf>
    <xf numFmtId="0" fontId="3" fillId="0" borderId="1" xfId="0" applyFont="1" applyBorder="1" applyAlignment="1">
      <alignment horizontal="center"/>
    </xf>
    <xf numFmtId="0" fontId="10" fillId="0" borderId="1" xfId="0" applyFont="1" applyBorder="1" applyAlignment="1">
      <alignment horizontal="center"/>
    </xf>
    <xf numFmtId="0" fontId="0" fillId="8" borderId="1" xfId="0" applyFill="1" applyBorder="1" applyAlignment="1">
      <alignment vertical="top" wrapText="1"/>
    </xf>
    <xf numFmtId="0" fontId="1" fillId="6" borderId="1" xfId="0" applyFont="1" applyFill="1" applyBorder="1" applyAlignment="1">
      <alignment vertical="top" wrapText="1"/>
    </xf>
    <xf numFmtId="0" fontId="3" fillId="0" borderId="1" xfId="0" applyFont="1" applyFill="1" applyBorder="1" applyAlignment="1">
      <alignment vertical="top" wrapText="1"/>
    </xf>
    <xf numFmtId="0" fontId="1" fillId="0" borderId="1" xfId="0" applyFont="1" applyFill="1" applyBorder="1" applyAlignment="1">
      <alignment horizontal="center"/>
    </xf>
    <xf numFmtId="0" fontId="1" fillId="8" borderId="1" xfId="0" quotePrefix="1" applyFont="1" applyFill="1" applyBorder="1" applyAlignment="1">
      <alignment horizontal="center"/>
    </xf>
    <xf numFmtId="0" fontId="9" fillId="6" borderId="1" xfId="0" applyFont="1" applyFill="1" applyBorder="1" applyAlignment="1">
      <alignment horizontal="center"/>
    </xf>
    <xf numFmtId="0" fontId="0" fillId="0" borderId="2" xfId="0" applyFill="1" applyBorder="1" applyAlignment="1">
      <alignment vertical="top"/>
    </xf>
    <xf numFmtId="0" fontId="3" fillId="0" borderId="3" xfId="0" applyFont="1" applyFill="1" applyBorder="1" applyAlignment="1">
      <alignment vertical="top" wrapText="1"/>
    </xf>
    <xf numFmtId="0" fontId="3" fillId="0" borderId="2" xfId="0" applyFont="1" applyFill="1" applyBorder="1" applyAlignment="1">
      <alignment vertical="top"/>
    </xf>
    <xf numFmtId="0" fontId="3" fillId="0" borderId="3" xfId="0" applyFont="1" applyFill="1" applyBorder="1" applyAlignment="1">
      <alignment vertical="top"/>
    </xf>
    <xf numFmtId="0" fontId="3" fillId="5" borderId="2" xfId="0" applyFont="1" applyFill="1" applyBorder="1" applyAlignment="1">
      <alignment vertical="top" wrapText="1"/>
    </xf>
    <xf numFmtId="0" fontId="4" fillId="5" borderId="3" xfId="1" applyFont="1" applyFill="1" applyBorder="1" applyAlignment="1" applyProtection="1">
      <alignment vertical="top" wrapText="1"/>
    </xf>
    <xf numFmtId="0" fontId="0" fillId="5" borderId="4" xfId="0" applyFill="1" applyBorder="1" applyAlignment="1">
      <alignment vertical="top" wrapText="1"/>
    </xf>
    <xf numFmtId="0" fontId="4" fillId="5" borderId="5" xfId="1" applyFill="1" applyBorder="1" applyAlignment="1" applyProtection="1">
      <alignment vertical="top" wrapText="1"/>
    </xf>
    <xf numFmtId="0" fontId="0" fillId="0" borderId="6" xfId="0" applyFill="1" applyBorder="1" applyAlignment="1">
      <alignment vertical="top"/>
    </xf>
    <xf numFmtId="0" fontId="0" fillId="0" borderId="3" xfId="0" applyFill="1" applyBorder="1" applyAlignment="1">
      <alignment vertical="top"/>
    </xf>
    <xf numFmtId="0" fontId="0" fillId="5" borderId="2" xfId="0" applyFill="1" applyBorder="1" applyAlignment="1">
      <alignment vertical="top"/>
    </xf>
    <xf numFmtId="0" fontId="0" fillId="5" borderId="3" xfId="0" applyFill="1" applyBorder="1" applyAlignment="1">
      <alignment vertical="top"/>
    </xf>
    <xf numFmtId="0" fontId="3" fillId="0" borderId="1" xfId="0" applyFont="1" applyFill="1" applyBorder="1"/>
    <xf numFmtId="9" fontId="7" fillId="4" borderId="1" xfId="2" applyFont="1" applyFill="1" applyBorder="1" applyAlignment="1">
      <alignment horizontal="center"/>
    </xf>
    <xf numFmtId="14" fontId="3" fillId="5" borderId="1" xfId="0" applyNumberFormat="1" applyFont="1" applyFill="1" applyBorder="1" applyAlignment="1">
      <alignment horizontal="center" vertical="top" wrapText="1"/>
    </xf>
    <xf numFmtId="0" fontId="0" fillId="0" borderId="1" xfId="0" applyBorder="1" applyAlignment="1">
      <alignment vertical="top"/>
    </xf>
    <xf numFmtId="0" fontId="0" fillId="0" borderId="1" xfId="0" applyBorder="1" applyAlignment="1">
      <alignment horizontal="left" vertical="top"/>
    </xf>
    <xf numFmtId="0" fontId="0" fillId="0" borderId="1" xfId="0" applyBorder="1" applyAlignment="1">
      <alignment vertical="top" wrapText="1"/>
    </xf>
    <xf numFmtId="0" fontId="1" fillId="0" borderId="1" xfId="0" applyFont="1" applyFill="1" applyBorder="1" applyAlignment="1">
      <alignment vertical="top" wrapText="1"/>
    </xf>
    <xf numFmtId="0" fontId="11" fillId="0" borderId="1" xfId="0" applyFont="1" applyBorder="1" applyAlignment="1">
      <alignment horizontal="left" vertical="top"/>
    </xf>
    <xf numFmtId="0" fontId="3" fillId="5" borderId="1" xfId="0" applyFont="1" applyFill="1" applyBorder="1" applyAlignment="1">
      <alignment horizontal="left" vertical="top" wrapText="1"/>
    </xf>
    <xf numFmtId="0" fontId="13" fillId="8" borderId="1" xfId="0" applyFont="1" applyFill="1" applyBorder="1" applyAlignment="1">
      <alignment horizontal="left" vertical="top" wrapText="1"/>
    </xf>
    <xf numFmtId="0" fontId="11" fillId="0" borderId="1" xfId="0" applyFont="1" applyFill="1" applyBorder="1" applyAlignment="1">
      <alignment horizontal="left" vertical="top"/>
    </xf>
    <xf numFmtId="0" fontId="3" fillId="8" borderId="1" xfId="0" applyFont="1" applyFill="1" applyBorder="1" applyAlignment="1">
      <alignment horizontal="center" vertical="top" wrapText="1"/>
    </xf>
    <xf numFmtId="0" fontId="3" fillId="6" borderId="1" xfId="0" applyFont="1" applyFill="1" applyBorder="1" applyAlignment="1">
      <alignment horizontal="center" vertical="top" wrapText="1"/>
    </xf>
    <xf numFmtId="0" fontId="3" fillId="7" borderId="1" xfId="0" applyFont="1" applyFill="1" applyBorder="1" applyAlignment="1">
      <alignment vertical="top" wrapText="1"/>
    </xf>
    <xf numFmtId="0" fontId="0" fillId="7" borderId="1" xfId="0" applyFill="1" applyBorder="1" applyAlignment="1">
      <alignment vertical="top"/>
    </xf>
    <xf numFmtId="0" fontId="3" fillId="7" borderId="1" xfId="0" applyFont="1" applyFill="1" applyBorder="1" applyAlignment="1">
      <alignment vertical="top"/>
    </xf>
    <xf numFmtId="0" fontId="1" fillId="5" borderId="1" xfId="0" applyFont="1" applyFill="1" applyBorder="1" applyAlignment="1">
      <alignment vertical="top"/>
    </xf>
    <xf numFmtId="49" fontId="0" fillId="0" borderId="1" xfId="0" applyNumberFormat="1" applyBorder="1" applyAlignment="1">
      <alignment horizontal="center"/>
    </xf>
    <xf numFmtId="14" fontId="0" fillId="0" borderId="1" xfId="0" applyNumberFormat="1" applyBorder="1"/>
    <xf numFmtId="0" fontId="15" fillId="0" borderId="1" xfId="0" applyFont="1" applyFill="1" applyBorder="1" applyAlignment="1">
      <alignment horizontal="center" wrapText="1"/>
    </xf>
    <xf numFmtId="0" fontId="1" fillId="0" borderId="1" xfId="0" applyFont="1" applyBorder="1" applyAlignment="1">
      <alignment horizontal="left" vertical="top" wrapText="1"/>
    </xf>
    <xf numFmtId="0" fontId="4" fillId="0" borderId="1" xfId="1" applyBorder="1" applyAlignment="1" applyProtection="1">
      <alignment horizontal="center" vertical="top" wrapText="1"/>
    </xf>
    <xf numFmtId="0" fontId="16" fillId="0" borderId="1" xfId="0" applyFont="1" applyFill="1" applyBorder="1" applyAlignment="1">
      <alignment wrapText="1"/>
    </xf>
    <xf numFmtId="165" fontId="0" fillId="0" borderId="1" xfId="0" applyNumberFormat="1" applyBorder="1" applyAlignment="1">
      <alignment horizontal="left" vertical="top" wrapText="1"/>
    </xf>
    <xf numFmtId="165" fontId="0" fillId="0" borderId="1" xfId="0" applyNumberFormat="1" applyBorder="1" applyAlignment="1">
      <alignment horizontal="center" vertical="top" wrapText="1"/>
    </xf>
    <xf numFmtId="0" fontId="1" fillId="11" borderId="1" xfId="0" applyFont="1" applyFill="1" applyBorder="1" applyAlignment="1">
      <alignment vertical="top" wrapText="1"/>
    </xf>
    <xf numFmtId="0" fontId="0" fillId="11" borderId="1" xfId="0" applyFill="1" applyBorder="1" applyAlignment="1">
      <alignment vertical="top" wrapText="1"/>
    </xf>
    <xf numFmtId="0" fontId="0" fillId="11" borderId="1" xfId="0" applyFill="1" applyBorder="1" applyAlignment="1">
      <alignment horizontal="left" vertical="top" wrapText="1"/>
    </xf>
    <xf numFmtId="0" fontId="0" fillId="11" borderId="1" xfId="0" applyFill="1" applyBorder="1" applyAlignment="1">
      <alignment horizontal="left" vertical="top"/>
    </xf>
    <xf numFmtId="0" fontId="19" fillId="0" borderId="1" xfId="1" applyFont="1" applyFill="1" applyBorder="1" applyAlignment="1" applyProtection="1">
      <alignment horizontal="center" wrapText="1"/>
    </xf>
    <xf numFmtId="0" fontId="20" fillId="0" borderId="1" xfId="0" applyFont="1" applyBorder="1" applyAlignment="1">
      <alignment horizontal="center"/>
    </xf>
    <xf numFmtId="0" fontId="20" fillId="0" borderId="1" xfId="0" applyFont="1" applyBorder="1"/>
    <xf numFmtId="0" fontId="20" fillId="6" borderId="1" xfId="0" quotePrefix="1" applyFont="1" applyFill="1" applyBorder="1" applyAlignment="1">
      <alignment horizontal="center"/>
    </xf>
    <xf numFmtId="0" fontId="20" fillId="8" borderId="1" xfId="0" quotePrefix="1" applyFont="1" applyFill="1" applyBorder="1" applyAlignment="1">
      <alignment horizontal="center"/>
    </xf>
    <xf numFmtId="0" fontId="20" fillId="3" borderId="1" xfId="0" quotePrefix="1" applyFont="1" applyFill="1" applyBorder="1" applyAlignment="1">
      <alignment horizontal="center"/>
    </xf>
    <xf numFmtId="0" fontId="21" fillId="4" borderId="1" xfId="0" applyFont="1" applyFill="1" applyBorder="1" applyAlignment="1">
      <alignment horizontal="center"/>
    </xf>
    <xf numFmtId="0" fontId="21" fillId="0" borderId="1" xfId="0" applyFont="1" applyBorder="1" applyAlignment="1">
      <alignment horizontal="center"/>
    </xf>
    <xf numFmtId="0" fontId="3" fillId="9" borderId="1" xfId="0" applyFont="1" applyFill="1" applyBorder="1" applyAlignment="1">
      <alignment vertical="top"/>
    </xf>
    <xf numFmtId="0" fontId="0" fillId="9" borderId="1" xfId="0" applyFill="1" applyBorder="1" applyAlignment="1">
      <alignment vertical="top"/>
    </xf>
    <xf numFmtId="0" fontId="22" fillId="0" borderId="1" xfId="0" applyFont="1" applyFill="1" applyBorder="1" applyAlignment="1">
      <alignment vertical="top"/>
    </xf>
    <xf numFmtId="0" fontId="22" fillId="0" borderId="1" xfId="0" applyFont="1" applyFill="1" applyBorder="1" applyAlignment="1">
      <alignment vertical="top" wrapText="1"/>
    </xf>
    <xf numFmtId="0" fontId="20" fillId="0" borderId="1" xfId="0" applyFont="1" applyFill="1" applyBorder="1" applyAlignment="1">
      <alignment vertical="top"/>
    </xf>
    <xf numFmtId="0" fontId="18" fillId="9" borderId="1" xfId="0" applyFont="1" applyFill="1" applyBorder="1" applyAlignment="1">
      <alignment vertical="top" wrapText="1"/>
    </xf>
    <xf numFmtId="0" fontId="1" fillId="9" borderId="1" xfId="0" applyFont="1" applyFill="1" applyBorder="1" applyAlignment="1">
      <alignment vertical="top" wrapText="1"/>
    </xf>
    <xf numFmtId="0" fontId="0" fillId="9" borderId="1" xfId="0" applyFill="1" applyBorder="1" applyAlignment="1">
      <alignment vertical="top" wrapText="1"/>
    </xf>
    <xf numFmtId="0" fontId="0" fillId="9" borderId="1" xfId="0" applyFill="1" applyBorder="1" applyAlignment="1">
      <alignment horizontal="left" vertical="top" wrapText="1"/>
    </xf>
    <xf numFmtId="0" fontId="0" fillId="9" borderId="1" xfId="0" applyFill="1" applyBorder="1" applyAlignment="1">
      <alignment horizontal="left" vertical="top"/>
    </xf>
    <xf numFmtId="0" fontId="0" fillId="0" borderId="1" xfId="0" applyFill="1" applyBorder="1" applyAlignment="1">
      <alignment horizontal="center" vertical="top"/>
    </xf>
    <xf numFmtId="49" fontId="0" fillId="0" borderId="1" xfId="0" applyNumberFormat="1" applyBorder="1" applyAlignment="1">
      <alignment vertical="top"/>
    </xf>
    <xf numFmtId="0" fontId="0" fillId="0" borderId="1" xfId="0" applyBorder="1" applyAlignment="1">
      <alignment horizontal="center" vertical="top"/>
    </xf>
    <xf numFmtId="0" fontId="23" fillId="12" borderId="1" xfId="0" applyFont="1" applyFill="1" applyBorder="1" applyAlignment="1">
      <alignment horizontal="left" vertical="top"/>
    </xf>
    <xf numFmtId="0" fontId="0" fillId="10" borderId="1" xfId="0" applyFill="1" applyBorder="1" applyAlignment="1">
      <alignment horizontal="left" vertical="top"/>
    </xf>
    <xf numFmtId="0" fontId="0" fillId="10" borderId="1" xfId="0" applyFill="1" applyBorder="1" applyAlignment="1">
      <alignment horizontal="left" vertical="top" wrapText="1"/>
    </xf>
    <xf numFmtId="14" fontId="0" fillId="10" borderId="1" xfId="0" applyNumberFormat="1" applyFill="1" applyBorder="1" applyAlignment="1">
      <alignment horizontal="left" vertical="top"/>
    </xf>
    <xf numFmtId="22" fontId="0" fillId="10" borderId="1" xfId="0" applyNumberFormat="1" applyFill="1" applyBorder="1" applyAlignment="1">
      <alignment horizontal="left" vertical="top"/>
    </xf>
    <xf numFmtId="0" fontId="24" fillId="3" borderId="1" xfId="0" applyFont="1" applyFill="1" applyBorder="1" applyAlignment="1">
      <alignment horizontal="center"/>
    </xf>
    <xf numFmtId="0" fontId="4" fillId="0" borderId="1" xfId="1" applyBorder="1" applyAlignment="1" applyProtection="1">
      <alignment horizontal="center" vertical="top"/>
    </xf>
    <xf numFmtId="0" fontId="4" fillId="9" borderId="1" xfId="1" applyFill="1" applyBorder="1" applyAlignment="1" applyProtection="1">
      <alignment horizontal="center" vertical="top"/>
    </xf>
    <xf numFmtId="0" fontId="4" fillId="11" borderId="1" xfId="1" applyFill="1" applyBorder="1" applyAlignment="1" applyProtection="1">
      <alignment horizontal="center" vertical="top"/>
    </xf>
    <xf numFmtId="14" fontId="1" fillId="9" borderId="1" xfId="0" applyNumberFormat="1" applyFont="1" applyFill="1" applyBorder="1" applyAlignment="1">
      <alignment horizontal="center" vertical="top"/>
    </xf>
    <xf numFmtId="14" fontId="1" fillId="11" borderId="1" xfId="0" applyNumberFormat="1" applyFont="1" applyFill="1" applyBorder="1" applyAlignment="1">
      <alignment horizontal="center" vertical="top"/>
    </xf>
    <xf numFmtId="14" fontId="0" fillId="0" borderId="1" xfId="0" applyNumberFormat="1" applyBorder="1" applyAlignment="1">
      <alignment horizontal="center" vertical="top"/>
    </xf>
    <xf numFmtId="0" fontId="1" fillId="13" borderId="1" xfId="0" applyFont="1" applyFill="1" applyBorder="1" applyAlignment="1">
      <alignment vertical="top" wrapText="1"/>
    </xf>
    <xf numFmtId="0" fontId="0" fillId="13" borderId="1" xfId="0" applyFill="1" applyBorder="1" applyAlignment="1">
      <alignment vertical="top" wrapText="1"/>
    </xf>
    <xf numFmtId="14" fontId="1" fillId="13" borderId="1" xfId="0" applyNumberFormat="1" applyFont="1" applyFill="1" applyBorder="1" applyAlignment="1">
      <alignment horizontal="center" vertical="top"/>
    </xf>
    <xf numFmtId="0" fontId="4" fillId="13" borderId="1" xfId="1" applyFill="1" applyBorder="1" applyAlignment="1" applyProtection="1">
      <alignment horizontal="center" vertical="top"/>
    </xf>
    <xf numFmtId="0" fontId="0" fillId="13" borderId="1" xfId="0" applyFill="1" applyBorder="1" applyAlignment="1">
      <alignment horizontal="left" vertical="top" wrapText="1"/>
    </xf>
    <xf numFmtId="0" fontId="0" fillId="13" borderId="1" xfId="0" applyFill="1" applyBorder="1" applyAlignment="1">
      <alignment horizontal="left" vertical="top"/>
    </xf>
    <xf numFmtId="0" fontId="0" fillId="13" borderId="1" xfId="0" applyFill="1" applyBorder="1" applyAlignment="1">
      <alignment vertical="top"/>
    </xf>
    <xf numFmtId="14" fontId="0" fillId="13" borderId="1" xfId="0" applyNumberFormat="1" applyFill="1" applyBorder="1" applyAlignment="1">
      <alignment horizontal="center" vertical="top"/>
    </xf>
    <xf numFmtId="14" fontId="1" fillId="0" borderId="1" xfId="0" applyNumberFormat="1" applyFont="1" applyBorder="1"/>
    <xf numFmtId="0" fontId="1" fillId="9" borderId="1" xfId="0" applyFont="1" applyFill="1" applyBorder="1" applyAlignment="1">
      <alignment horizontal="left" vertical="top" wrapText="1"/>
    </xf>
    <xf numFmtId="0" fontId="0" fillId="9" borderId="1" xfId="0" applyFill="1" applyBorder="1" applyAlignment="1">
      <alignment horizontal="center" vertical="top" wrapText="1"/>
    </xf>
    <xf numFmtId="0" fontId="1" fillId="9" borderId="1" xfId="0" applyFont="1" applyFill="1" applyBorder="1" applyAlignment="1">
      <alignment horizontal="center" vertical="top"/>
    </xf>
    <xf numFmtId="164" fontId="1" fillId="9" borderId="1" xfId="0" applyNumberFormat="1" applyFont="1" applyFill="1" applyBorder="1" applyAlignment="1">
      <alignment horizontal="center" vertical="top"/>
    </xf>
    <xf numFmtId="49" fontId="1" fillId="9" borderId="1" xfId="0" applyNumberFormat="1" applyFont="1" applyFill="1" applyBorder="1" applyAlignment="1">
      <alignment vertical="top"/>
    </xf>
    <xf numFmtId="0" fontId="1" fillId="9" borderId="1" xfId="0" applyFont="1" applyFill="1" applyBorder="1" applyAlignment="1">
      <alignment vertical="top"/>
    </xf>
    <xf numFmtId="10" fontId="5" fillId="9" borderId="1" xfId="0" applyNumberFormat="1" applyFont="1" applyFill="1" applyBorder="1" applyAlignment="1">
      <alignment horizontal="right" vertical="top"/>
    </xf>
    <xf numFmtId="15" fontId="0" fillId="9" borderId="1" xfId="0" applyNumberFormat="1" applyFill="1" applyBorder="1" applyAlignment="1">
      <alignment horizontal="center" vertical="top"/>
    </xf>
    <xf numFmtId="17" fontId="0" fillId="9" borderId="1" xfId="0" applyNumberFormat="1" applyFill="1" applyBorder="1" applyAlignment="1">
      <alignment horizontal="center" vertical="top"/>
    </xf>
    <xf numFmtId="17" fontId="0" fillId="9" borderId="1" xfId="0" applyNumberFormat="1" applyFill="1" applyBorder="1" applyAlignment="1">
      <alignment vertical="top"/>
    </xf>
  </cellXfs>
  <cellStyles count="3">
    <cellStyle name="Hyperlink" xfId="1" builtinId="8"/>
    <cellStyle name="Normal" xfId="0" builtinId="0"/>
    <cellStyle name="Percent" xfId="2" builtinId="5"/>
  </cellStyles>
  <dxfs count="37">
    <dxf>
      <fill>
        <patternFill>
          <bgColor rgb="FFFFFF00"/>
        </patternFill>
      </fill>
    </dxf>
    <dxf>
      <fill>
        <patternFill>
          <bgColor rgb="FFFF0000"/>
        </patternFill>
      </fill>
    </dxf>
    <dxf>
      <fill>
        <patternFill>
          <bgColor theme="0"/>
        </patternFill>
      </fill>
    </dxf>
    <dxf>
      <font>
        <b/>
        <i val="0"/>
        <condense val="0"/>
        <extend val="0"/>
        <color indexed="9"/>
      </font>
      <fill>
        <patternFill>
          <bgColor indexed="10"/>
        </patternFill>
      </fill>
    </dxf>
    <dxf>
      <font>
        <b val="0"/>
        <i val="0"/>
        <condense val="0"/>
        <extend val="0"/>
        <color auto="1"/>
      </font>
      <fill>
        <patternFill>
          <bgColor indexed="13"/>
        </patternFill>
      </fill>
    </dxf>
    <dxf>
      <font>
        <b val="0"/>
        <i val="0"/>
        <condense val="0"/>
        <extend val="0"/>
        <color auto="1"/>
      </font>
      <fill>
        <patternFill>
          <bgColor indexed="42"/>
        </patternFill>
      </fill>
    </dxf>
    <dxf>
      <font>
        <b/>
        <i val="0"/>
        <color theme="0"/>
      </font>
      <fill>
        <patternFill>
          <bgColor rgb="FFFF0000"/>
        </patternFill>
      </fill>
    </dxf>
    <dxf>
      <fill>
        <patternFill>
          <bgColor rgb="FFCCFFCC"/>
        </patternFill>
      </fill>
    </dxf>
    <dxf>
      <font>
        <b/>
        <i val="0"/>
      </font>
      <fill>
        <patternFill>
          <bgColor rgb="FFFF0000"/>
        </patternFill>
      </fill>
    </dxf>
    <dxf>
      <fill>
        <patternFill>
          <bgColor rgb="FFCCFFCC"/>
        </patternFill>
      </fill>
    </dxf>
    <dxf>
      <font>
        <b/>
        <i val="0"/>
        <condense val="0"/>
        <extend val="0"/>
        <color auto="1"/>
      </font>
      <fill>
        <patternFill>
          <bgColor indexed="10"/>
        </patternFill>
      </fill>
    </dxf>
    <dxf>
      <font>
        <b/>
        <i val="0"/>
        <condense val="0"/>
        <extend val="0"/>
        <color auto="1"/>
      </font>
      <fill>
        <patternFill>
          <bgColor indexed="13"/>
        </patternFill>
      </fill>
    </dxf>
    <dxf>
      <font>
        <b val="0"/>
        <i val="0"/>
        <condense val="0"/>
        <extend val="0"/>
        <color auto="1"/>
      </font>
      <fill>
        <patternFill>
          <bgColor indexed="42"/>
        </patternFill>
      </fill>
    </dxf>
    <dxf>
      <font>
        <b/>
        <i val="0"/>
        <condense val="0"/>
        <extend val="0"/>
        <color auto="1"/>
      </font>
      <fill>
        <patternFill>
          <bgColor indexed="10"/>
        </patternFill>
      </fill>
    </dxf>
    <dxf>
      <font>
        <condense val="0"/>
        <extend val="0"/>
        <color indexed="23"/>
      </font>
      <fill>
        <patternFill>
          <bgColor indexed="13"/>
        </patternFill>
      </fill>
    </dxf>
    <dxf>
      <font>
        <b val="0"/>
        <i val="0"/>
        <condense val="0"/>
        <extend val="0"/>
        <color indexed="23"/>
      </font>
      <fill>
        <patternFill>
          <bgColor indexed="42"/>
        </patternFill>
      </fill>
    </dxf>
    <dxf>
      <font>
        <b/>
        <i val="0"/>
        <condense val="0"/>
        <extend val="0"/>
        <color auto="1"/>
      </font>
      <fill>
        <patternFill>
          <bgColor indexed="10"/>
        </patternFill>
      </fill>
    </dxf>
    <dxf>
      <font>
        <condense val="0"/>
        <extend val="0"/>
        <color auto="1"/>
      </font>
      <fill>
        <patternFill patternType="solid">
          <bgColor indexed="13"/>
        </patternFill>
      </fill>
    </dxf>
    <dxf>
      <font>
        <b val="0"/>
        <i val="0"/>
        <condense val="0"/>
        <extend val="0"/>
        <color auto="1"/>
      </font>
      <fill>
        <patternFill patternType="solid">
          <bgColor indexed="42"/>
        </patternFill>
      </fill>
    </dxf>
    <dxf>
      <font>
        <b/>
        <i val="0"/>
        <condense val="0"/>
        <extend val="0"/>
        <color auto="1"/>
      </font>
      <fill>
        <patternFill>
          <bgColor indexed="10"/>
        </patternFill>
      </fill>
    </dxf>
    <dxf>
      <font>
        <condense val="0"/>
        <extend val="0"/>
        <color auto="1"/>
      </font>
      <fill>
        <patternFill patternType="solid">
          <bgColor indexed="13"/>
        </patternFill>
      </fill>
    </dxf>
    <dxf>
      <font>
        <b val="0"/>
        <i val="0"/>
        <condense val="0"/>
        <extend val="0"/>
        <color auto="1"/>
      </font>
      <fill>
        <patternFill patternType="solid">
          <bgColor indexed="42"/>
        </patternFill>
      </fill>
    </dxf>
    <dxf>
      <font>
        <b/>
        <i val="0"/>
        <condense val="0"/>
        <extend val="0"/>
        <color auto="1"/>
      </font>
      <fill>
        <patternFill>
          <bgColor indexed="10"/>
        </patternFill>
      </fill>
    </dxf>
    <dxf>
      <font>
        <b/>
        <i val="0"/>
        <condense val="0"/>
        <extend val="0"/>
        <color auto="1"/>
      </font>
      <fill>
        <patternFill>
          <bgColor indexed="13"/>
        </patternFill>
      </fill>
    </dxf>
    <dxf>
      <font>
        <b val="0"/>
        <i val="0"/>
        <condense val="0"/>
        <extend val="0"/>
        <color auto="1"/>
      </font>
      <fill>
        <patternFill>
          <bgColor indexed="42"/>
        </patternFill>
      </fill>
    </dxf>
    <dxf>
      <font>
        <b/>
        <i val="0"/>
        <condense val="0"/>
        <extend val="0"/>
        <color auto="1"/>
      </font>
      <fill>
        <patternFill>
          <bgColor indexed="10"/>
        </patternFill>
      </fill>
    </dxf>
    <dxf>
      <font>
        <b/>
        <i val="0"/>
        <condense val="0"/>
        <extend val="0"/>
        <color auto="1"/>
      </font>
      <fill>
        <patternFill>
          <bgColor indexed="13"/>
        </patternFill>
      </fill>
    </dxf>
    <dxf>
      <font>
        <b val="0"/>
        <i val="0"/>
        <condense val="0"/>
        <extend val="0"/>
        <color auto="1"/>
      </font>
      <fill>
        <patternFill>
          <bgColor indexed="42"/>
        </patternFill>
      </fill>
    </dxf>
    <dxf>
      <font>
        <b/>
        <i val="0"/>
        <condense val="0"/>
        <extend val="0"/>
        <color auto="1"/>
      </font>
      <fill>
        <patternFill>
          <bgColor indexed="10"/>
        </patternFill>
      </fill>
    </dxf>
    <dxf>
      <font>
        <b/>
        <i val="0"/>
        <condense val="0"/>
        <extend val="0"/>
        <color auto="1"/>
      </font>
      <fill>
        <patternFill>
          <bgColor indexed="13"/>
        </patternFill>
      </fill>
    </dxf>
    <dxf>
      <font>
        <b val="0"/>
        <i val="0"/>
        <condense val="0"/>
        <extend val="0"/>
        <color auto="1"/>
      </font>
      <fill>
        <patternFill>
          <bgColor indexed="42"/>
        </patternFill>
      </fill>
    </dxf>
    <dxf>
      <font>
        <b/>
        <i val="0"/>
        <condense val="0"/>
        <extend val="0"/>
        <color auto="1"/>
      </font>
      <fill>
        <patternFill>
          <bgColor indexed="10"/>
        </patternFill>
      </fill>
    </dxf>
    <dxf>
      <font>
        <condense val="0"/>
        <extend val="0"/>
        <color indexed="23"/>
      </font>
      <fill>
        <patternFill>
          <bgColor indexed="13"/>
        </patternFill>
      </fill>
    </dxf>
    <dxf>
      <font>
        <b val="0"/>
        <i val="0"/>
        <condense val="0"/>
        <extend val="0"/>
        <color indexed="23"/>
      </font>
      <fill>
        <patternFill>
          <bgColor indexed="42"/>
        </patternFill>
      </fill>
    </dxf>
    <dxf>
      <font>
        <b/>
        <i val="0"/>
        <condense val="0"/>
        <extend val="0"/>
        <color auto="1"/>
      </font>
      <fill>
        <patternFill>
          <bgColor indexed="10"/>
        </patternFill>
      </fill>
    </dxf>
    <dxf>
      <font>
        <b/>
        <i val="0"/>
        <condense val="0"/>
        <extend val="0"/>
        <color auto="1"/>
      </font>
      <fill>
        <patternFill>
          <bgColor indexed="13"/>
        </patternFill>
      </fill>
    </dxf>
    <dxf>
      <font>
        <b val="0"/>
        <i val="0"/>
        <condense val="0"/>
        <extend val="0"/>
        <color auto="1"/>
      </font>
      <fill>
        <patternFill>
          <bgColor indexed="42"/>
        </patternFill>
      </fill>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1</xdr:row>
      <xdr:rowOff>0</xdr:rowOff>
    </xdr:from>
    <xdr:to>
      <xdr:col>23</xdr:col>
      <xdr:colOff>600075</xdr:colOff>
      <xdr:row>1</xdr:row>
      <xdr:rowOff>47625</xdr:rowOff>
    </xdr:to>
    <xdr:pic>
      <xdr:nvPicPr>
        <xdr:cNvPr id="20937" name="Picture 1" descr="invis">
          <a:extLst>
            <a:ext uri="{FF2B5EF4-FFF2-40B4-BE49-F238E27FC236}">
              <a16:creationId xmlns="" xmlns:a16="http://schemas.microsoft.com/office/drawing/2014/main" id="{00000000-0008-0000-0300-0000C95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991850" y="323850"/>
          <a:ext cx="7620000" cy="47625"/>
        </a:xfrm>
        <a:prstGeom prst="rect">
          <a:avLst/>
        </a:prstGeom>
        <a:noFill/>
        <a:ln w="9525">
          <a:noFill/>
          <a:miter lim="800000"/>
          <a:headEnd/>
          <a:tailEnd/>
        </a:ln>
      </xdr:spPr>
    </xdr:pic>
    <xdr:clientData/>
  </xdr:twoCellAnchor>
  <xdr:twoCellAnchor editAs="oneCell">
    <xdr:from>
      <xdr:col>18</xdr:col>
      <xdr:colOff>314325</xdr:colOff>
      <xdr:row>1</xdr:row>
      <xdr:rowOff>0</xdr:rowOff>
    </xdr:from>
    <xdr:to>
      <xdr:col>31</xdr:col>
      <xdr:colOff>9524</xdr:colOff>
      <xdr:row>1</xdr:row>
      <xdr:rowOff>47625</xdr:rowOff>
    </xdr:to>
    <xdr:pic>
      <xdr:nvPicPr>
        <xdr:cNvPr id="20938" name="Picture 2" descr="invis">
          <a:extLst>
            <a:ext uri="{FF2B5EF4-FFF2-40B4-BE49-F238E27FC236}">
              <a16:creationId xmlns="" xmlns:a16="http://schemas.microsoft.com/office/drawing/2014/main" id="{00000000-0008-0000-0300-0000CA5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278100" y="323850"/>
          <a:ext cx="7620000" cy="47625"/>
        </a:xfrm>
        <a:prstGeom prst="rect">
          <a:avLst/>
        </a:prstGeom>
        <a:noFill/>
        <a:ln w="9525">
          <a:noFill/>
          <a:miter lim="800000"/>
          <a:headEnd/>
          <a:tailEnd/>
        </a:ln>
      </xdr:spPr>
    </xdr:pic>
    <xdr:clientData/>
  </xdr:twoCellAnchor>
  <xdr:twoCellAnchor editAs="oneCell">
    <xdr:from>
      <xdr:col>31</xdr:col>
      <xdr:colOff>19050</xdr:colOff>
      <xdr:row>1</xdr:row>
      <xdr:rowOff>0</xdr:rowOff>
    </xdr:from>
    <xdr:to>
      <xdr:col>31</xdr:col>
      <xdr:colOff>123825</xdr:colOff>
      <xdr:row>1</xdr:row>
      <xdr:rowOff>104775</xdr:rowOff>
    </xdr:to>
    <xdr:pic>
      <xdr:nvPicPr>
        <xdr:cNvPr id="20939" name="ijDBFB2A901C23BA170C897DC88A6AE3A7" descr="opentriangle">
          <a:extLst>
            <a:ext uri="{FF2B5EF4-FFF2-40B4-BE49-F238E27FC236}">
              <a16:creationId xmlns="" xmlns:a16="http://schemas.microsoft.com/office/drawing/2014/main" id="{00000000-0008-0000-0300-0000CB5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907625" y="323850"/>
          <a:ext cx="104775" cy="104775"/>
        </a:xfrm>
        <a:prstGeom prst="rect">
          <a:avLst/>
        </a:prstGeom>
        <a:noFill/>
        <a:ln w="9525">
          <a:noFill/>
          <a:miter lim="800000"/>
          <a:headEnd/>
          <a:tailEnd/>
        </a:ln>
      </xdr:spPr>
    </xdr:pic>
    <xdr:clientData/>
  </xdr:twoCellAnchor>
  <xdr:twoCellAnchor editAs="oneCell">
    <xdr:from>
      <xdr:col>12</xdr:col>
      <xdr:colOff>0</xdr:colOff>
      <xdr:row>1</xdr:row>
      <xdr:rowOff>0</xdr:rowOff>
    </xdr:from>
    <xdr:to>
      <xdr:col>23</xdr:col>
      <xdr:colOff>600075</xdr:colOff>
      <xdr:row>1</xdr:row>
      <xdr:rowOff>47625</xdr:rowOff>
    </xdr:to>
    <xdr:pic>
      <xdr:nvPicPr>
        <xdr:cNvPr id="20940" name="Picture 1" descr="invis">
          <a:extLst>
            <a:ext uri="{FF2B5EF4-FFF2-40B4-BE49-F238E27FC236}">
              <a16:creationId xmlns="" xmlns:a16="http://schemas.microsoft.com/office/drawing/2014/main" id="{00000000-0008-0000-0300-0000CC5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991850" y="323850"/>
          <a:ext cx="7620000" cy="47625"/>
        </a:xfrm>
        <a:prstGeom prst="rect">
          <a:avLst/>
        </a:prstGeom>
        <a:noFill/>
        <a:ln w="9525">
          <a:noFill/>
          <a:miter lim="800000"/>
          <a:headEnd/>
          <a:tailEnd/>
        </a:ln>
      </xdr:spPr>
    </xdr:pic>
    <xdr:clientData/>
  </xdr:twoCellAnchor>
  <xdr:twoCellAnchor editAs="oneCell">
    <xdr:from>
      <xdr:col>18</xdr:col>
      <xdr:colOff>314325</xdr:colOff>
      <xdr:row>1</xdr:row>
      <xdr:rowOff>0</xdr:rowOff>
    </xdr:from>
    <xdr:to>
      <xdr:col>31</xdr:col>
      <xdr:colOff>9524</xdr:colOff>
      <xdr:row>1</xdr:row>
      <xdr:rowOff>47625</xdr:rowOff>
    </xdr:to>
    <xdr:pic>
      <xdr:nvPicPr>
        <xdr:cNvPr id="20941" name="Picture 2" descr="invis">
          <a:extLst>
            <a:ext uri="{FF2B5EF4-FFF2-40B4-BE49-F238E27FC236}">
              <a16:creationId xmlns="" xmlns:a16="http://schemas.microsoft.com/office/drawing/2014/main" id="{00000000-0008-0000-0300-0000CD5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278100" y="323850"/>
          <a:ext cx="7620000" cy="47625"/>
        </a:xfrm>
        <a:prstGeom prst="rect">
          <a:avLst/>
        </a:prstGeom>
        <a:noFill/>
        <a:ln w="9525">
          <a:noFill/>
          <a:miter lim="800000"/>
          <a:headEnd/>
          <a:tailEnd/>
        </a:ln>
      </xdr:spPr>
    </xdr:pic>
    <xdr:clientData/>
  </xdr:twoCellAnchor>
  <xdr:twoCellAnchor editAs="oneCell">
    <xdr:from>
      <xdr:col>31</xdr:col>
      <xdr:colOff>19050</xdr:colOff>
      <xdr:row>1</xdr:row>
      <xdr:rowOff>0</xdr:rowOff>
    </xdr:from>
    <xdr:to>
      <xdr:col>31</xdr:col>
      <xdr:colOff>123825</xdr:colOff>
      <xdr:row>1</xdr:row>
      <xdr:rowOff>104775</xdr:rowOff>
    </xdr:to>
    <xdr:pic>
      <xdr:nvPicPr>
        <xdr:cNvPr id="20942" name="ijDBFB2A901C23BA170C897DC88A6AE3A7" descr="opentriangle">
          <a:extLst>
            <a:ext uri="{FF2B5EF4-FFF2-40B4-BE49-F238E27FC236}">
              <a16:creationId xmlns="" xmlns:a16="http://schemas.microsoft.com/office/drawing/2014/main" id="{00000000-0008-0000-0300-0000CE5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907625" y="323850"/>
          <a:ext cx="104775" cy="104775"/>
        </a:xfrm>
        <a:prstGeom prst="rect">
          <a:avLst/>
        </a:prstGeom>
        <a:noFill/>
        <a:ln w="9525">
          <a:noFill/>
          <a:miter lim="800000"/>
          <a:headEnd/>
          <a:tailEnd/>
        </a:ln>
      </xdr:spPr>
    </xdr:pic>
    <xdr:clientData/>
  </xdr:twoCellAnchor>
  <xdr:twoCellAnchor editAs="oneCell">
    <xdr:from>
      <xdr:col>12</xdr:col>
      <xdr:colOff>0</xdr:colOff>
      <xdr:row>1</xdr:row>
      <xdr:rowOff>0</xdr:rowOff>
    </xdr:from>
    <xdr:to>
      <xdr:col>23</xdr:col>
      <xdr:colOff>600075</xdr:colOff>
      <xdr:row>1</xdr:row>
      <xdr:rowOff>47625</xdr:rowOff>
    </xdr:to>
    <xdr:pic>
      <xdr:nvPicPr>
        <xdr:cNvPr id="20943" name="Picture 1" descr="invis">
          <a:extLst>
            <a:ext uri="{FF2B5EF4-FFF2-40B4-BE49-F238E27FC236}">
              <a16:creationId xmlns="" xmlns:a16="http://schemas.microsoft.com/office/drawing/2014/main" id="{00000000-0008-0000-0300-0000CF5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991850" y="323850"/>
          <a:ext cx="7620000" cy="47625"/>
        </a:xfrm>
        <a:prstGeom prst="rect">
          <a:avLst/>
        </a:prstGeom>
        <a:noFill/>
        <a:ln w="9525">
          <a:noFill/>
          <a:miter lim="800000"/>
          <a:headEnd/>
          <a:tailEnd/>
        </a:ln>
      </xdr:spPr>
    </xdr:pic>
    <xdr:clientData/>
  </xdr:twoCellAnchor>
  <xdr:twoCellAnchor editAs="oneCell">
    <xdr:from>
      <xdr:col>18</xdr:col>
      <xdr:colOff>314325</xdr:colOff>
      <xdr:row>1</xdr:row>
      <xdr:rowOff>0</xdr:rowOff>
    </xdr:from>
    <xdr:to>
      <xdr:col>31</xdr:col>
      <xdr:colOff>9524</xdr:colOff>
      <xdr:row>1</xdr:row>
      <xdr:rowOff>47625</xdr:rowOff>
    </xdr:to>
    <xdr:pic>
      <xdr:nvPicPr>
        <xdr:cNvPr id="20944" name="Picture 2" descr="invis">
          <a:extLst>
            <a:ext uri="{FF2B5EF4-FFF2-40B4-BE49-F238E27FC236}">
              <a16:creationId xmlns="" xmlns:a16="http://schemas.microsoft.com/office/drawing/2014/main" id="{00000000-0008-0000-0300-0000D05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278100" y="323850"/>
          <a:ext cx="7620000" cy="47625"/>
        </a:xfrm>
        <a:prstGeom prst="rect">
          <a:avLst/>
        </a:prstGeom>
        <a:noFill/>
        <a:ln w="9525">
          <a:noFill/>
          <a:miter lim="800000"/>
          <a:headEnd/>
          <a:tailEnd/>
        </a:ln>
      </xdr:spPr>
    </xdr:pic>
    <xdr:clientData/>
  </xdr:twoCellAnchor>
  <xdr:twoCellAnchor editAs="oneCell">
    <xdr:from>
      <xdr:col>31</xdr:col>
      <xdr:colOff>19050</xdr:colOff>
      <xdr:row>1</xdr:row>
      <xdr:rowOff>0</xdr:rowOff>
    </xdr:from>
    <xdr:to>
      <xdr:col>31</xdr:col>
      <xdr:colOff>123825</xdr:colOff>
      <xdr:row>1</xdr:row>
      <xdr:rowOff>104775</xdr:rowOff>
    </xdr:to>
    <xdr:pic>
      <xdr:nvPicPr>
        <xdr:cNvPr id="20945" name="ijDBFB2A901C23BA170C897DC88A6AE3A7" descr="opentriangle">
          <a:extLst>
            <a:ext uri="{FF2B5EF4-FFF2-40B4-BE49-F238E27FC236}">
              <a16:creationId xmlns="" xmlns:a16="http://schemas.microsoft.com/office/drawing/2014/main" id="{00000000-0008-0000-0300-0000D15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907625" y="323850"/>
          <a:ext cx="104775" cy="104775"/>
        </a:xfrm>
        <a:prstGeom prst="rect">
          <a:avLst/>
        </a:prstGeom>
        <a:noFill/>
        <a:ln w="9525">
          <a:noFill/>
          <a:miter lim="800000"/>
          <a:headEnd/>
          <a:tailEnd/>
        </a:ln>
      </xdr:spPr>
    </xdr:pic>
    <xdr:clientData/>
  </xdr:twoCellAnchor>
  <xdr:twoCellAnchor editAs="oneCell">
    <xdr:from>
      <xdr:col>12</xdr:col>
      <xdr:colOff>0</xdr:colOff>
      <xdr:row>1</xdr:row>
      <xdr:rowOff>0</xdr:rowOff>
    </xdr:from>
    <xdr:to>
      <xdr:col>23</xdr:col>
      <xdr:colOff>600075</xdr:colOff>
      <xdr:row>1</xdr:row>
      <xdr:rowOff>47625</xdr:rowOff>
    </xdr:to>
    <xdr:pic>
      <xdr:nvPicPr>
        <xdr:cNvPr id="20946" name="Picture 1" descr="invis">
          <a:extLst>
            <a:ext uri="{FF2B5EF4-FFF2-40B4-BE49-F238E27FC236}">
              <a16:creationId xmlns="" xmlns:a16="http://schemas.microsoft.com/office/drawing/2014/main" id="{00000000-0008-0000-0300-0000D25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991850" y="323850"/>
          <a:ext cx="7620000" cy="47625"/>
        </a:xfrm>
        <a:prstGeom prst="rect">
          <a:avLst/>
        </a:prstGeom>
        <a:noFill/>
        <a:ln w="9525">
          <a:noFill/>
          <a:miter lim="800000"/>
          <a:headEnd/>
          <a:tailEnd/>
        </a:ln>
      </xdr:spPr>
    </xdr:pic>
    <xdr:clientData/>
  </xdr:twoCellAnchor>
  <xdr:twoCellAnchor editAs="oneCell">
    <xdr:from>
      <xdr:col>18</xdr:col>
      <xdr:colOff>314325</xdr:colOff>
      <xdr:row>1</xdr:row>
      <xdr:rowOff>0</xdr:rowOff>
    </xdr:from>
    <xdr:to>
      <xdr:col>31</xdr:col>
      <xdr:colOff>9524</xdr:colOff>
      <xdr:row>1</xdr:row>
      <xdr:rowOff>47625</xdr:rowOff>
    </xdr:to>
    <xdr:pic>
      <xdr:nvPicPr>
        <xdr:cNvPr id="20947" name="Picture 2" descr="invis">
          <a:extLst>
            <a:ext uri="{FF2B5EF4-FFF2-40B4-BE49-F238E27FC236}">
              <a16:creationId xmlns="" xmlns:a16="http://schemas.microsoft.com/office/drawing/2014/main" id="{00000000-0008-0000-0300-0000D35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278100" y="323850"/>
          <a:ext cx="7620000" cy="47625"/>
        </a:xfrm>
        <a:prstGeom prst="rect">
          <a:avLst/>
        </a:prstGeom>
        <a:noFill/>
        <a:ln w="9525">
          <a:noFill/>
          <a:miter lim="800000"/>
          <a:headEnd/>
          <a:tailEnd/>
        </a:ln>
      </xdr:spPr>
    </xdr:pic>
    <xdr:clientData/>
  </xdr:twoCellAnchor>
  <xdr:twoCellAnchor editAs="oneCell">
    <xdr:from>
      <xdr:col>31</xdr:col>
      <xdr:colOff>19050</xdr:colOff>
      <xdr:row>1</xdr:row>
      <xdr:rowOff>0</xdr:rowOff>
    </xdr:from>
    <xdr:to>
      <xdr:col>31</xdr:col>
      <xdr:colOff>123825</xdr:colOff>
      <xdr:row>1</xdr:row>
      <xdr:rowOff>104775</xdr:rowOff>
    </xdr:to>
    <xdr:pic>
      <xdr:nvPicPr>
        <xdr:cNvPr id="20948" name="ijDBFB2A901C23BA170C897DC88A6AE3A7" descr="opentriangle">
          <a:extLst>
            <a:ext uri="{FF2B5EF4-FFF2-40B4-BE49-F238E27FC236}">
              <a16:creationId xmlns="" xmlns:a16="http://schemas.microsoft.com/office/drawing/2014/main" id="{00000000-0008-0000-0300-0000D45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907625" y="323850"/>
          <a:ext cx="104775" cy="104775"/>
        </a:xfrm>
        <a:prstGeom prst="rect">
          <a:avLst/>
        </a:prstGeom>
        <a:noFill/>
        <a:ln w="9525">
          <a:noFill/>
          <a:miter lim="800000"/>
          <a:headEnd/>
          <a:tailEnd/>
        </a:ln>
      </xdr:spPr>
    </xdr:pic>
    <xdr:clientData/>
  </xdr:twoCellAnchor>
  <xdr:twoCellAnchor editAs="oneCell">
    <xdr:from>
      <xdr:col>12</xdr:col>
      <xdr:colOff>0</xdr:colOff>
      <xdr:row>1</xdr:row>
      <xdr:rowOff>0</xdr:rowOff>
    </xdr:from>
    <xdr:to>
      <xdr:col>23</xdr:col>
      <xdr:colOff>600075</xdr:colOff>
      <xdr:row>1</xdr:row>
      <xdr:rowOff>47625</xdr:rowOff>
    </xdr:to>
    <xdr:pic>
      <xdr:nvPicPr>
        <xdr:cNvPr id="20949" name="Picture 1" descr="invis">
          <a:extLst>
            <a:ext uri="{FF2B5EF4-FFF2-40B4-BE49-F238E27FC236}">
              <a16:creationId xmlns="" xmlns:a16="http://schemas.microsoft.com/office/drawing/2014/main" id="{00000000-0008-0000-0300-0000D55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991850" y="323850"/>
          <a:ext cx="7620000" cy="47625"/>
        </a:xfrm>
        <a:prstGeom prst="rect">
          <a:avLst/>
        </a:prstGeom>
        <a:noFill/>
        <a:ln w="9525">
          <a:noFill/>
          <a:miter lim="800000"/>
          <a:headEnd/>
          <a:tailEnd/>
        </a:ln>
      </xdr:spPr>
    </xdr:pic>
    <xdr:clientData/>
  </xdr:twoCellAnchor>
  <xdr:twoCellAnchor editAs="oneCell">
    <xdr:from>
      <xdr:col>18</xdr:col>
      <xdr:colOff>314325</xdr:colOff>
      <xdr:row>1</xdr:row>
      <xdr:rowOff>0</xdr:rowOff>
    </xdr:from>
    <xdr:to>
      <xdr:col>31</xdr:col>
      <xdr:colOff>9524</xdr:colOff>
      <xdr:row>1</xdr:row>
      <xdr:rowOff>47625</xdr:rowOff>
    </xdr:to>
    <xdr:pic>
      <xdr:nvPicPr>
        <xdr:cNvPr id="20950" name="Picture 2" descr="invis">
          <a:extLst>
            <a:ext uri="{FF2B5EF4-FFF2-40B4-BE49-F238E27FC236}">
              <a16:creationId xmlns="" xmlns:a16="http://schemas.microsoft.com/office/drawing/2014/main" id="{00000000-0008-0000-0300-0000D65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278100" y="323850"/>
          <a:ext cx="7620000" cy="47625"/>
        </a:xfrm>
        <a:prstGeom prst="rect">
          <a:avLst/>
        </a:prstGeom>
        <a:noFill/>
        <a:ln w="9525">
          <a:noFill/>
          <a:miter lim="800000"/>
          <a:headEnd/>
          <a:tailEnd/>
        </a:ln>
      </xdr:spPr>
    </xdr:pic>
    <xdr:clientData/>
  </xdr:twoCellAnchor>
  <xdr:twoCellAnchor editAs="oneCell">
    <xdr:from>
      <xdr:col>31</xdr:col>
      <xdr:colOff>19050</xdr:colOff>
      <xdr:row>1</xdr:row>
      <xdr:rowOff>0</xdr:rowOff>
    </xdr:from>
    <xdr:to>
      <xdr:col>31</xdr:col>
      <xdr:colOff>123825</xdr:colOff>
      <xdr:row>1</xdr:row>
      <xdr:rowOff>104775</xdr:rowOff>
    </xdr:to>
    <xdr:pic>
      <xdr:nvPicPr>
        <xdr:cNvPr id="20951" name="ijDBFB2A901C23BA170C897DC88A6AE3A7" descr="opentriangle">
          <a:extLst>
            <a:ext uri="{FF2B5EF4-FFF2-40B4-BE49-F238E27FC236}">
              <a16:creationId xmlns="" xmlns:a16="http://schemas.microsoft.com/office/drawing/2014/main" id="{00000000-0008-0000-0300-0000D75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907625" y="323850"/>
          <a:ext cx="104775" cy="104775"/>
        </a:xfrm>
        <a:prstGeom prst="rect">
          <a:avLst/>
        </a:prstGeom>
        <a:noFill/>
        <a:ln w="9525">
          <a:noFill/>
          <a:miter lim="800000"/>
          <a:headEnd/>
          <a:tailEnd/>
        </a:ln>
      </xdr:spPr>
    </xdr:pic>
    <xdr:clientData/>
  </xdr:twoCellAnchor>
  <xdr:twoCellAnchor editAs="oneCell">
    <xdr:from>
      <xdr:col>12</xdr:col>
      <xdr:colOff>0</xdr:colOff>
      <xdr:row>1</xdr:row>
      <xdr:rowOff>0</xdr:rowOff>
    </xdr:from>
    <xdr:to>
      <xdr:col>23</xdr:col>
      <xdr:colOff>600075</xdr:colOff>
      <xdr:row>1</xdr:row>
      <xdr:rowOff>47625</xdr:rowOff>
    </xdr:to>
    <xdr:pic>
      <xdr:nvPicPr>
        <xdr:cNvPr id="20952" name="Picture 1" descr="invis">
          <a:extLst>
            <a:ext uri="{FF2B5EF4-FFF2-40B4-BE49-F238E27FC236}">
              <a16:creationId xmlns="" xmlns:a16="http://schemas.microsoft.com/office/drawing/2014/main" id="{00000000-0008-0000-0300-0000D85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991850" y="323850"/>
          <a:ext cx="7620000" cy="47625"/>
        </a:xfrm>
        <a:prstGeom prst="rect">
          <a:avLst/>
        </a:prstGeom>
        <a:noFill/>
        <a:ln w="9525">
          <a:noFill/>
          <a:miter lim="800000"/>
          <a:headEnd/>
          <a:tailEnd/>
        </a:ln>
      </xdr:spPr>
    </xdr:pic>
    <xdr:clientData/>
  </xdr:twoCellAnchor>
  <xdr:twoCellAnchor editAs="oneCell">
    <xdr:from>
      <xdr:col>18</xdr:col>
      <xdr:colOff>314325</xdr:colOff>
      <xdr:row>1</xdr:row>
      <xdr:rowOff>0</xdr:rowOff>
    </xdr:from>
    <xdr:to>
      <xdr:col>31</xdr:col>
      <xdr:colOff>9524</xdr:colOff>
      <xdr:row>1</xdr:row>
      <xdr:rowOff>47625</xdr:rowOff>
    </xdr:to>
    <xdr:pic>
      <xdr:nvPicPr>
        <xdr:cNvPr id="20953" name="Picture 2" descr="invis">
          <a:extLst>
            <a:ext uri="{FF2B5EF4-FFF2-40B4-BE49-F238E27FC236}">
              <a16:creationId xmlns="" xmlns:a16="http://schemas.microsoft.com/office/drawing/2014/main" id="{00000000-0008-0000-0300-0000D95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278100" y="323850"/>
          <a:ext cx="7620000" cy="47625"/>
        </a:xfrm>
        <a:prstGeom prst="rect">
          <a:avLst/>
        </a:prstGeom>
        <a:noFill/>
        <a:ln w="9525">
          <a:noFill/>
          <a:miter lim="800000"/>
          <a:headEnd/>
          <a:tailEnd/>
        </a:ln>
      </xdr:spPr>
    </xdr:pic>
    <xdr:clientData/>
  </xdr:twoCellAnchor>
  <xdr:twoCellAnchor editAs="oneCell">
    <xdr:from>
      <xdr:col>31</xdr:col>
      <xdr:colOff>19050</xdr:colOff>
      <xdr:row>1</xdr:row>
      <xdr:rowOff>0</xdr:rowOff>
    </xdr:from>
    <xdr:to>
      <xdr:col>31</xdr:col>
      <xdr:colOff>123825</xdr:colOff>
      <xdr:row>1</xdr:row>
      <xdr:rowOff>104775</xdr:rowOff>
    </xdr:to>
    <xdr:pic>
      <xdr:nvPicPr>
        <xdr:cNvPr id="20954" name="ijDBFB2A901C23BA170C897DC88A6AE3A7" descr="opentriangle">
          <a:extLst>
            <a:ext uri="{FF2B5EF4-FFF2-40B4-BE49-F238E27FC236}">
              <a16:creationId xmlns="" xmlns:a16="http://schemas.microsoft.com/office/drawing/2014/main" id="{00000000-0008-0000-0300-0000DA5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907625" y="323850"/>
          <a:ext cx="104775" cy="104775"/>
        </a:xfrm>
        <a:prstGeom prst="rect">
          <a:avLst/>
        </a:prstGeom>
        <a:noFill/>
        <a:ln w="9525">
          <a:noFill/>
          <a:miter lim="800000"/>
          <a:headEnd/>
          <a:tailEnd/>
        </a:ln>
      </xdr:spPr>
    </xdr:pic>
    <xdr:clientData/>
  </xdr:twoCellAnchor>
  <xdr:twoCellAnchor editAs="oneCell">
    <xdr:from>
      <xdr:col>12</xdr:col>
      <xdr:colOff>0</xdr:colOff>
      <xdr:row>1</xdr:row>
      <xdr:rowOff>0</xdr:rowOff>
    </xdr:from>
    <xdr:to>
      <xdr:col>23</xdr:col>
      <xdr:colOff>600075</xdr:colOff>
      <xdr:row>1</xdr:row>
      <xdr:rowOff>47625</xdr:rowOff>
    </xdr:to>
    <xdr:pic>
      <xdr:nvPicPr>
        <xdr:cNvPr id="20" name="Picture 1" descr="invis">
          <a:extLst>
            <a:ext uri="{FF2B5EF4-FFF2-40B4-BE49-F238E27FC236}">
              <a16:creationId xmlns="" xmlns:a16="http://schemas.microsoft.com/office/drawing/2014/main" id="{00000000-0008-0000-0300-00001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991850" y="323850"/>
          <a:ext cx="7620000" cy="47625"/>
        </a:xfrm>
        <a:prstGeom prst="rect">
          <a:avLst/>
        </a:prstGeom>
        <a:noFill/>
        <a:ln w="9525">
          <a:noFill/>
          <a:miter lim="800000"/>
          <a:headEnd/>
          <a:tailEnd/>
        </a:ln>
      </xdr:spPr>
    </xdr:pic>
    <xdr:clientData/>
  </xdr:twoCellAnchor>
  <xdr:twoCellAnchor editAs="oneCell">
    <xdr:from>
      <xdr:col>18</xdr:col>
      <xdr:colOff>314325</xdr:colOff>
      <xdr:row>1</xdr:row>
      <xdr:rowOff>0</xdr:rowOff>
    </xdr:from>
    <xdr:to>
      <xdr:col>31</xdr:col>
      <xdr:colOff>9524</xdr:colOff>
      <xdr:row>1</xdr:row>
      <xdr:rowOff>47625</xdr:rowOff>
    </xdr:to>
    <xdr:pic>
      <xdr:nvPicPr>
        <xdr:cNvPr id="21" name="Picture 2" descr="invis">
          <a:extLst>
            <a:ext uri="{FF2B5EF4-FFF2-40B4-BE49-F238E27FC236}">
              <a16:creationId xmlns="" xmlns:a16="http://schemas.microsoft.com/office/drawing/2014/main" id="{00000000-0008-0000-0300-00001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278100" y="323850"/>
          <a:ext cx="7620000" cy="47625"/>
        </a:xfrm>
        <a:prstGeom prst="rect">
          <a:avLst/>
        </a:prstGeom>
        <a:noFill/>
        <a:ln w="9525">
          <a:noFill/>
          <a:miter lim="800000"/>
          <a:headEnd/>
          <a:tailEnd/>
        </a:ln>
      </xdr:spPr>
    </xdr:pic>
    <xdr:clientData/>
  </xdr:twoCellAnchor>
  <xdr:twoCellAnchor editAs="oneCell">
    <xdr:from>
      <xdr:col>31</xdr:col>
      <xdr:colOff>19050</xdr:colOff>
      <xdr:row>1</xdr:row>
      <xdr:rowOff>0</xdr:rowOff>
    </xdr:from>
    <xdr:to>
      <xdr:col>31</xdr:col>
      <xdr:colOff>123825</xdr:colOff>
      <xdr:row>1</xdr:row>
      <xdr:rowOff>104775</xdr:rowOff>
    </xdr:to>
    <xdr:pic>
      <xdr:nvPicPr>
        <xdr:cNvPr id="22" name="ijDBFB2A901C23BA170C897DC88A6AE3A7" descr="opentriangle">
          <a:extLst>
            <a:ext uri="{FF2B5EF4-FFF2-40B4-BE49-F238E27FC236}">
              <a16:creationId xmlns="" xmlns:a16="http://schemas.microsoft.com/office/drawing/2014/main" id="{00000000-0008-0000-0300-00001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907625" y="323850"/>
          <a:ext cx="104775" cy="104775"/>
        </a:xfrm>
        <a:prstGeom prst="rect">
          <a:avLst/>
        </a:prstGeom>
        <a:noFill/>
        <a:ln w="9525">
          <a:noFill/>
          <a:miter lim="800000"/>
          <a:headEnd/>
          <a:tailEnd/>
        </a:ln>
      </xdr:spPr>
    </xdr:pic>
    <xdr:clientData/>
  </xdr:twoCellAnchor>
  <xdr:twoCellAnchor editAs="oneCell">
    <xdr:from>
      <xdr:col>12</xdr:col>
      <xdr:colOff>0</xdr:colOff>
      <xdr:row>1</xdr:row>
      <xdr:rowOff>0</xdr:rowOff>
    </xdr:from>
    <xdr:to>
      <xdr:col>23</xdr:col>
      <xdr:colOff>600075</xdr:colOff>
      <xdr:row>1</xdr:row>
      <xdr:rowOff>47625</xdr:rowOff>
    </xdr:to>
    <xdr:pic>
      <xdr:nvPicPr>
        <xdr:cNvPr id="23" name="Picture 1" descr="invis">
          <a:extLst>
            <a:ext uri="{FF2B5EF4-FFF2-40B4-BE49-F238E27FC236}">
              <a16:creationId xmlns="" xmlns:a16="http://schemas.microsoft.com/office/drawing/2014/main" id="{00000000-0008-0000-0300-00001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991850" y="323850"/>
          <a:ext cx="7620000" cy="47625"/>
        </a:xfrm>
        <a:prstGeom prst="rect">
          <a:avLst/>
        </a:prstGeom>
        <a:noFill/>
        <a:ln w="9525">
          <a:noFill/>
          <a:miter lim="800000"/>
          <a:headEnd/>
          <a:tailEnd/>
        </a:ln>
      </xdr:spPr>
    </xdr:pic>
    <xdr:clientData/>
  </xdr:twoCellAnchor>
  <xdr:twoCellAnchor editAs="oneCell">
    <xdr:from>
      <xdr:col>18</xdr:col>
      <xdr:colOff>314325</xdr:colOff>
      <xdr:row>1</xdr:row>
      <xdr:rowOff>0</xdr:rowOff>
    </xdr:from>
    <xdr:to>
      <xdr:col>31</xdr:col>
      <xdr:colOff>9524</xdr:colOff>
      <xdr:row>1</xdr:row>
      <xdr:rowOff>47625</xdr:rowOff>
    </xdr:to>
    <xdr:pic>
      <xdr:nvPicPr>
        <xdr:cNvPr id="24" name="Picture 2" descr="invis">
          <a:extLst>
            <a:ext uri="{FF2B5EF4-FFF2-40B4-BE49-F238E27FC236}">
              <a16:creationId xmlns="" xmlns:a16="http://schemas.microsoft.com/office/drawing/2014/main" id="{00000000-0008-0000-0300-00001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278100" y="323850"/>
          <a:ext cx="7620000" cy="47625"/>
        </a:xfrm>
        <a:prstGeom prst="rect">
          <a:avLst/>
        </a:prstGeom>
        <a:noFill/>
        <a:ln w="9525">
          <a:noFill/>
          <a:miter lim="800000"/>
          <a:headEnd/>
          <a:tailEnd/>
        </a:ln>
      </xdr:spPr>
    </xdr:pic>
    <xdr:clientData/>
  </xdr:twoCellAnchor>
  <xdr:twoCellAnchor editAs="oneCell">
    <xdr:from>
      <xdr:col>31</xdr:col>
      <xdr:colOff>19050</xdr:colOff>
      <xdr:row>1</xdr:row>
      <xdr:rowOff>0</xdr:rowOff>
    </xdr:from>
    <xdr:to>
      <xdr:col>31</xdr:col>
      <xdr:colOff>123825</xdr:colOff>
      <xdr:row>1</xdr:row>
      <xdr:rowOff>104775</xdr:rowOff>
    </xdr:to>
    <xdr:pic>
      <xdr:nvPicPr>
        <xdr:cNvPr id="25" name="ijDBFB2A901C23BA170C897DC88A6AE3A7" descr="opentriangle">
          <a:extLst>
            <a:ext uri="{FF2B5EF4-FFF2-40B4-BE49-F238E27FC236}">
              <a16:creationId xmlns="" xmlns:a16="http://schemas.microsoft.com/office/drawing/2014/main" id="{00000000-0008-0000-0300-00001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907625" y="323850"/>
          <a:ext cx="104775" cy="104775"/>
        </a:xfrm>
        <a:prstGeom prst="rect">
          <a:avLst/>
        </a:prstGeom>
        <a:noFill/>
        <a:ln w="9525">
          <a:noFill/>
          <a:miter lim="800000"/>
          <a:headEnd/>
          <a:tailEnd/>
        </a:ln>
      </xdr:spPr>
    </xdr:pic>
    <xdr:clientData/>
  </xdr:twoCellAnchor>
  <xdr:twoCellAnchor editAs="oneCell">
    <xdr:from>
      <xdr:col>12</xdr:col>
      <xdr:colOff>0</xdr:colOff>
      <xdr:row>1</xdr:row>
      <xdr:rowOff>0</xdr:rowOff>
    </xdr:from>
    <xdr:to>
      <xdr:col>23</xdr:col>
      <xdr:colOff>600075</xdr:colOff>
      <xdr:row>1</xdr:row>
      <xdr:rowOff>47625</xdr:rowOff>
    </xdr:to>
    <xdr:pic>
      <xdr:nvPicPr>
        <xdr:cNvPr id="26" name="Picture 1" descr="invis">
          <a:extLst>
            <a:ext uri="{FF2B5EF4-FFF2-40B4-BE49-F238E27FC236}">
              <a16:creationId xmlns="" xmlns:a16="http://schemas.microsoft.com/office/drawing/2014/main" id="{00000000-0008-0000-0300-00001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991850" y="323850"/>
          <a:ext cx="7620000" cy="47625"/>
        </a:xfrm>
        <a:prstGeom prst="rect">
          <a:avLst/>
        </a:prstGeom>
        <a:noFill/>
        <a:ln w="9525">
          <a:noFill/>
          <a:miter lim="800000"/>
          <a:headEnd/>
          <a:tailEnd/>
        </a:ln>
      </xdr:spPr>
    </xdr:pic>
    <xdr:clientData/>
  </xdr:twoCellAnchor>
  <xdr:twoCellAnchor editAs="oneCell">
    <xdr:from>
      <xdr:col>18</xdr:col>
      <xdr:colOff>314325</xdr:colOff>
      <xdr:row>1</xdr:row>
      <xdr:rowOff>0</xdr:rowOff>
    </xdr:from>
    <xdr:to>
      <xdr:col>31</xdr:col>
      <xdr:colOff>9524</xdr:colOff>
      <xdr:row>1</xdr:row>
      <xdr:rowOff>47625</xdr:rowOff>
    </xdr:to>
    <xdr:pic>
      <xdr:nvPicPr>
        <xdr:cNvPr id="27" name="Picture 2" descr="invis">
          <a:extLst>
            <a:ext uri="{FF2B5EF4-FFF2-40B4-BE49-F238E27FC236}">
              <a16:creationId xmlns="" xmlns:a16="http://schemas.microsoft.com/office/drawing/2014/main" id="{00000000-0008-0000-0300-00001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278100" y="323850"/>
          <a:ext cx="7620000" cy="47625"/>
        </a:xfrm>
        <a:prstGeom prst="rect">
          <a:avLst/>
        </a:prstGeom>
        <a:noFill/>
        <a:ln w="9525">
          <a:noFill/>
          <a:miter lim="800000"/>
          <a:headEnd/>
          <a:tailEnd/>
        </a:ln>
      </xdr:spPr>
    </xdr:pic>
    <xdr:clientData/>
  </xdr:twoCellAnchor>
  <xdr:twoCellAnchor editAs="oneCell">
    <xdr:from>
      <xdr:col>31</xdr:col>
      <xdr:colOff>19050</xdr:colOff>
      <xdr:row>1</xdr:row>
      <xdr:rowOff>0</xdr:rowOff>
    </xdr:from>
    <xdr:to>
      <xdr:col>31</xdr:col>
      <xdr:colOff>123825</xdr:colOff>
      <xdr:row>1</xdr:row>
      <xdr:rowOff>104775</xdr:rowOff>
    </xdr:to>
    <xdr:pic>
      <xdr:nvPicPr>
        <xdr:cNvPr id="28" name="ijDBFB2A901C23BA170C897DC88A6AE3A7" descr="opentriangle">
          <a:extLst>
            <a:ext uri="{FF2B5EF4-FFF2-40B4-BE49-F238E27FC236}">
              <a16:creationId xmlns="" xmlns:a16="http://schemas.microsoft.com/office/drawing/2014/main" id="{00000000-0008-0000-0300-00001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907625" y="323850"/>
          <a:ext cx="104775" cy="104775"/>
        </a:xfrm>
        <a:prstGeom prst="rect">
          <a:avLst/>
        </a:prstGeom>
        <a:noFill/>
        <a:ln w="9525">
          <a:noFill/>
          <a:miter lim="800000"/>
          <a:headEnd/>
          <a:tailEnd/>
        </a:ln>
      </xdr:spPr>
    </xdr:pic>
    <xdr:clientData/>
  </xdr:twoCellAnchor>
  <xdr:twoCellAnchor editAs="oneCell">
    <xdr:from>
      <xdr:col>12</xdr:col>
      <xdr:colOff>0</xdr:colOff>
      <xdr:row>1</xdr:row>
      <xdr:rowOff>0</xdr:rowOff>
    </xdr:from>
    <xdr:to>
      <xdr:col>23</xdr:col>
      <xdr:colOff>600075</xdr:colOff>
      <xdr:row>1</xdr:row>
      <xdr:rowOff>47625</xdr:rowOff>
    </xdr:to>
    <xdr:pic>
      <xdr:nvPicPr>
        <xdr:cNvPr id="29" name="Picture 1" descr="invis">
          <a:extLst>
            <a:ext uri="{FF2B5EF4-FFF2-40B4-BE49-F238E27FC236}">
              <a16:creationId xmlns="" xmlns:a16="http://schemas.microsoft.com/office/drawing/2014/main" id="{00000000-0008-0000-0300-00001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991850" y="323850"/>
          <a:ext cx="7620000" cy="47625"/>
        </a:xfrm>
        <a:prstGeom prst="rect">
          <a:avLst/>
        </a:prstGeom>
        <a:noFill/>
        <a:ln w="9525">
          <a:noFill/>
          <a:miter lim="800000"/>
          <a:headEnd/>
          <a:tailEnd/>
        </a:ln>
      </xdr:spPr>
    </xdr:pic>
    <xdr:clientData/>
  </xdr:twoCellAnchor>
  <xdr:twoCellAnchor editAs="oneCell">
    <xdr:from>
      <xdr:col>18</xdr:col>
      <xdr:colOff>314325</xdr:colOff>
      <xdr:row>1</xdr:row>
      <xdr:rowOff>0</xdr:rowOff>
    </xdr:from>
    <xdr:to>
      <xdr:col>31</xdr:col>
      <xdr:colOff>9524</xdr:colOff>
      <xdr:row>1</xdr:row>
      <xdr:rowOff>47625</xdr:rowOff>
    </xdr:to>
    <xdr:pic>
      <xdr:nvPicPr>
        <xdr:cNvPr id="30" name="Picture 2" descr="invis">
          <a:extLst>
            <a:ext uri="{FF2B5EF4-FFF2-40B4-BE49-F238E27FC236}">
              <a16:creationId xmlns="" xmlns:a16="http://schemas.microsoft.com/office/drawing/2014/main" id="{00000000-0008-0000-0300-00001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278100" y="323850"/>
          <a:ext cx="7620000" cy="47625"/>
        </a:xfrm>
        <a:prstGeom prst="rect">
          <a:avLst/>
        </a:prstGeom>
        <a:noFill/>
        <a:ln w="9525">
          <a:noFill/>
          <a:miter lim="800000"/>
          <a:headEnd/>
          <a:tailEnd/>
        </a:ln>
      </xdr:spPr>
    </xdr:pic>
    <xdr:clientData/>
  </xdr:twoCellAnchor>
  <xdr:twoCellAnchor editAs="oneCell">
    <xdr:from>
      <xdr:col>31</xdr:col>
      <xdr:colOff>19050</xdr:colOff>
      <xdr:row>1</xdr:row>
      <xdr:rowOff>0</xdr:rowOff>
    </xdr:from>
    <xdr:to>
      <xdr:col>31</xdr:col>
      <xdr:colOff>123825</xdr:colOff>
      <xdr:row>1</xdr:row>
      <xdr:rowOff>104775</xdr:rowOff>
    </xdr:to>
    <xdr:pic>
      <xdr:nvPicPr>
        <xdr:cNvPr id="31" name="ijDBFB2A901C23BA170C897DC88A6AE3A7" descr="opentriangle">
          <a:extLst>
            <a:ext uri="{FF2B5EF4-FFF2-40B4-BE49-F238E27FC236}">
              <a16:creationId xmlns="" xmlns:a16="http://schemas.microsoft.com/office/drawing/2014/main" id="{00000000-0008-0000-0300-00001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907625" y="323850"/>
          <a:ext cx="104775" cy="104775"/>
        </a:xfrm>
        <a:prstGeom prst="rect">
          <a:avLst/>
        </a:prstGeom>
        <a:noFill/>
        <a:ln w="9525">
          <a:noFill/>
          <a:miter lim="800000"/>
          <a:headEnd/>
          <a:tailEnd/>
        </a:ln>
      </xdr:spPr>
    </xdr:pic>
    <xdr:clientData/>
  </xdr:twoCellAnchor>
  <xdr:twoCellAnchor editAs="oneCell">
    <xdr:from>
      <xdr:col>12</xdr:col>
      <xdr:colOff>0</xdr:colOff>
      <xdr:row>1</xdr:row>
      <xdr:rowOff>0</xdr:rowOff>
    </xdr:from>
    <xdr:to>
      <xdr:col>23</xdr:col>
      <xdr:colOff>600075</xdr:colOff>
      <xdr:row>1</xdr:row>
      <xdr:rowOff>47625</xdr:rowOff>
    </xdr:to>
    <xdr:pic>
      <xdr:nvPicPr>
        <xdr:cNvPr id="32" name="Picture 1" descr="invis">
          <a:extLst>
            <a:ext uri="{FF2B5EF4-FFF2-40B4-BE49-F238E27FC236}">
              <a16:creationId xmlns="" xmlns:a16="http://schemas.microsoft.com/office/drawing/2014/main" id="{00000000-0008-0000-0300-00002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991850" y="323850"/>
          <a:ext cx="7620000" cy="47625"/>
        </a:xfrm>
        <a:prstGeom prst="rect">
          <a:avLst/>
        </a:prstGeom>
        <a:noFill/>
        <a:ln w="9525">
          <a:noFill/>
          <a:miter lim="800000"/>
          <a:headEnd/>
          <a:tailEnd/>
        </a:ln>
      </xdr:spPr>
    </xdr:pic>
    <xdr:clientData/>
  </xdr:twoCellAnchor>
  <xdr:twoCellAnchor editAs="oneCell">
    <xdr:from>
      <xdr:col>18</xdr:col>
      <xdr:colOff>314325</xdr:colOff>
      <xdr:row>1</xdr:row>
      <xdr:rowOff>0</xdr:rowOff>
    </xdr:from>
    <xdr:to>
      <xdr:col>31</xdr:col>
      <xdr:colOff>9524</xdr:colOff>
      <xdr:row>1</xdr:row>
      <xdr:rowOff>47625</xdr:rowOff>
    </xdr:to>
    <xdr:pic>
      <xdr:nvPicPr>
        <xdr:cNvPr id="33" name="Picture 2" descr="invis">
          <a:extLst>
            <a:ext uri="{FF2B5EF4-FFF2-40B4-BE49-F238E27FC236}">
              <a16:creationId xmlns="" xmlns:a16="http://schemas.microsoft.com/office/drawing/2014/main" id="{00000000-0008-0000-0300-00002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278100" y="323850"/>
          <a:ext cx="7620000" cy="47625"/>
        </a:xfrm>
        <a:prstGeom prst="rect">
          <a:avLst/>
        </a:prstGeom>
        <a:noFill/>
        <a:ln w="9525">
          <a:noFill/>
          <a:miter lim="800000"/>
          <a:headEnd/>
          <a:tailEnd/>
        </a:ln>
      </xdr:spPr>
    </xdr:pic>
    <xdr:clientData/>
  </xdr:twoCellAnchor>
  <xdr:twoCellAnchor editAs="oneCell">
    <xdr:from>
      <xdr:col>31</xdr:col>
      <xdr:colOff>19050</xdr:colOff>
      <xdr:row>1</xdr:row>
      <xdr:rowOff>0</xdr:rowOff>
    </xdr:from>
    <xdr:to>
      <xdr:col>31</xdr:col>
      <xdr:colOff>123825</xdr:colOff>
      <xdr:row>1</xdr:row>
      <xdr:rowOff>104775</xdr:rowOff>
    </xdr:to>
    <xdr:pic>
      <xdr:nvPicPr>
        <xdr:cNvPr id="34" name="ijDBFB2A901C23BA170C897DC88A6AE3A7" descr="opentriangle">
          <a:extLst>
            <a:ext uri="{FF2B5EF4-FFF2-40B4-BE49-F238E27FC236}">
              <a16:creationId xmlns="" xmlns:a16="http://schemas.microsoft.com/office/drawing/2014/main" id="{00000000-0008-0000-0300-00002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907625" y="323850"/>
          <a:ext cx="104775" cy="104775"/>
        </a:xfrm>
        <a:prstGeom prst="rect">
          <a:avLst/>
        </a:prstGeom>
        <a:noFill/>
        <a:ln w="9525">
          <a:noFill/>
          <a:miter lim="800000"/>
          <a:headEnd/>
          <a:tailEnd/>
        </a:ln>
      </xdr:spPr>
    </xdr:pic>
    <xdr:clientData/>
  </xdr:twoCellAnchor>
  <xdr:twoCellAnchor editAs="oneCell">
    <xdr:from>
      <xdr:col>12</xdr:col>
      <xdr:colOff>0</xdr:colOff>
      <xdr:row>1</xdr:row>
      <xdr:rowOff>0</xdr:rowOff>
    </xdr:from>
    <xdr:to>
      <xdr:col>23</xdr:col>
      <xdr:colOff>600075</xdr:colOff>
      <xdr:row>1</xdr:row>
      <xdr:rowOff>47625</xdr:rowOff>
    </xdr:to>
    <xdr:pic>
      <xdr:nvPicPr>
        <xdr:cNvPr id="35" name="Picture 1" descr="invis">
          <a:extLst>
            <a:ext uri="{FF2B5EF4-FFF2-40B4-BE49-F238E27FC236}">
              <a16:creationId xmlns="" xmlns:a16="http://schemas.microsoft.com/office/drawing/2014/main" id="{00000000-0008-0000-0300-00002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991850" y="323850"/>
          <a:ext cx="7620000" cy="47625"/>
        </a:xfrm>
        <a:prstGeom prst="rect">
          <a:avLst/>
        </a:prstGeom>
        <a:noFill/>
        <a:ln w="9525">
          <a:noFill/>
          <a:miter lim="800000"/>
          <a:headEnd/>
          <a:tailEnd/>
        </a:ln>
      </xdr:spPr>
    </xdr:pic>
    <xdr:clientData/>
  </xdr:twoCellAnchor>
  <xdr:twoCellAnchor editAs="oneCell">
    <xdr:from>
      <xdr:col>18</xdr:col>
      <xdr:colOff>314325</xdr:colOff>
      <xdr:row>1</xdr:row>
      <xdr:rowOff>0</xdr:rowOff>
    </xdr:from>
    <xdr:to>
      <xdr:col>31</xdr:col>
      <xdr:colOff>9524</xdr:colOff>
      <xdr:row>1</xdr:row>
      <xdr:rowOff>47625</xdr:rowOff>
    </xdr:to>
    <xdr:pic>
      <xdr:nvPicPr>
        <xdr:cNvPr id="36" name="Picture 2" descr="invis">
          <a:extLst>
            <a:ext uri="{FF2B5EF4-FFF2-40B4-BE49-F238E27FC236}">
              <a16:creationId xmlns="" xmlns:a16="http://schemas.microsoft.com/office/drawing/2014/main" id="{00000000-0008-0000-0300-00002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278100" y="323850"/>
          <a:ext cx="7620000" cy="47625"/>
        </a:xfrm>
        <a:prstGeom prst="rect">
          <a:avLst/>
        </a:prstGeom>
        <a:noFill/>
        <a:ln w="9525">
          <a:noFill/>
          <a:miter lim="800000"/>
          <a:headEnd/>
          <a:tailEnd/>
        </a:ln>
      </xdr:spPr>
    </xdr:pic>
    <xdr:clientData/>
  </xdr:twoCellAnchor>
  <xdr:twoCellAnchor editAs="oneCell">
    <xdr:from>
      <xdr:col>31</xdr:col>
      <xdr:colOff>19050</xdr:colOff>
      <xdr:row>1</xdr:row>
      <xdr:rowOff>0</xdr:rowOff>
    </xdr:from>
    <xdr:to>
      <xdr:col>31</xdr:col>
      <xdr:colOff>123825</xdr:colOff>
      <xdr:row>1</xdr:row>
      <xdr:rowOff>104775</xdr:rowOff>
    </xdr:to>
    <xdr:pic>
      <xdr:nvPicPr>
        <xdr:cNvPr id="37" name="ijDBFB2A901C23BA170C897DC88A6AE3A7" descr="opentriangle">
          <a:extLst>
            <a:ext uri="{FF2B5EF4-FFF2-40B4-BE49-F238E27FC236}">
              <a16:creationId xmlns="" xmlns:a16="http://schemas.microsoft.com/office/drawing/2014/main" id="{00000000-0008-0000-0300-00002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907625" y="323850"/>
          <a:ext cx="104775" cy="104775"/>
        </a:xfrm>
        <a:prstGeom prst="rect">
          <a:avLst/>
        </a:prstGeom>
        <a:noFill/>
        <a:ln w="9525">
          <a:noFill/>
          <a:miter lim="800000"/>
          <a:headEnd/>
          <a:tailEnd/>
        </a:ln>
      </xdr:spPr>
    </xdr:pic>
    <xdr:clientData/>
  </xdr:twoCellAnchor>
  <xdr:twoCellAnchor editAs="oneCell">
    <xdr:from>
      <xdr:col>12</xdr:col>
      <xdr:colOff>0</xdr:colOff>
      <xdr:row>1</xdr:row>
      <xdr:rowOff>0</xdr:rowOff>
    </xdr:from>
    <xdr:to>
      <xdr:col>23</xdr:col>
      <xdr:colOff>600075</xdr:colOff>
      <xdr:row>1</xdr:row>
      <xdr:rowOff>47625</xdr:rowOff>
    </xdr:to>
    <xdr:pic>
      <xdr:nvPicPr>
        <xdr:cNvPr id="38" name="Picture 1" descr="invis">
          <a:extLst>
            <a:ext uri="{FF2B5EF4-FFF2-40B4-BE49-F238E27FC236}">
              <a16:creationId xmlns="" xmlns:a16="http://schemas.microsoft.com/office/drawing/2014/main" id="{00000000-0008-0000-0300-00002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991850" y="323850"/>
          <a:ext cx="7620000" cy="47625"/>
        </a:xfrm>
        <a:prstGeom prst="rect">
          <a:avLst/>
        </a:prstGeom>
        <a:noFill/>
        <a:ln w="9525">
          <a:noFill/>
          <a:miter lim="800000"/>
          <a:headEnd/>
          <a:tailEnd/>
        </a:ln>
      </xdr:spPr>
    </xdr:pic>
    <xdr:clientData/>
  </xdr:twoCellAnchor>
  <xdr:twoCellAnchor editAs="oneCell">
    <xdr:from>
      <xdr:col>18</xdr:col>
      <xdr:colOff>314325</xdr:colOff>
      <xdr:row>1</xdr:row>
      <xdr:rowOff>0</xdr:rowOff>
    </xdr:from>
    <xdr:to>
      <xdr:col>31</xdr:col>
      <xdr:colOff>9524</xdr:colOff>
      <xdr:row>1</xdr:row>
      <xdr:rowOff>47625</xdr:rowOff>
    </xdr:to>
    <xdr:pic>
      <xdr:nvPicPr>
        <xdr:cNvPr id="39" name="Picture 2" descr="invis">
          <a:extLst>
            <a:ext uri="{FF2B5EF4-FFF2-40B4-BE49-F238E27FC236}">
              <a16:creationId xmlns="" xmlns:a16="http://schemas.microsoft.com/office/drawing/2014/main" id="{00000000-0008-0000-0300-00002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278100" y="323850"/>
          <a:ext cx="7620000" cy="47625"/>
        </a:xfrm>
        <a:prstGeom prst="rect">
          <a:avLst/>
        </a:prstGeom>
        <a:noFill/>
        <a:ln w="9525">
          <a:noFill/>
          <a:miter lim="800000"/>
          <a:headEnd/>
          <a:tailEnd/>
        </a:ln>
      </xdr:spPr>
    </xdr:pic>
    <xdr:clientData/>
  </xdr:twoCellAnchor>
  <xdr:twoCellAnchor editAs="oneCell">
    <xdr:from>
      <xdr:col>31</xdr:col>
      <xdr:colOff>19050</xdr:colOff>
      <xdr:row>1</xdr:row>
      <xdr:rowOff>0</xdr:rowOff>
    </xdr:from>
    <xdr:to>
      <xdr:col>31</xdr:col>
      <xdr:colOff>123825</xdr:colOff>
      <xdr:row>1</xdr:row>
      <xdr:rowOff>104775</xdr:rowOff>
    </xdr:to>
    <xdr:pic>
      <xdr:nvPicPr>
        <xdr:cNvPr id="40" name="ijDBFB2A901C23BA170C897DC88A6AE3A7" descr="opentriangle">
          <a:extLst>
            <a:ext uri="{FF2B5EF4-FFF2-40B4-BE49-F238E27FC236}">
              <a16:creationId xmlns="" xmlns:a16="http://schemas.microsoft.com/office/drawing/2014/main" id="{00000000-0008-0000-0300-00002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907625" y="323850"/>
          <a:ext cx="104775" cy="104775"/>
        </a:xfrm>
        <a:prstGeom prst="rect">
          <a:avLst/>
        </a:prstGeom>
        <a:noFill/>
        <a:ln w="9525">
          <a:noFill/>
          <a:miter lim="800000"/>
          <a:headEnd/>
          <a:tailEnd/>
        </a:ln>
      </xdr:spPr>
    </xdr:pic>
    <xdr:clientData/>
  </xdr:twoCellAnchor>
  <xdr:twoCellAnchor editAs="oneCell">
    <xdr:from>
      <xdr:col>12</xdr:col>
      <xdr:colOff>0</xdr:colOff>
      <xdr:row>1</xdr:row>
      <xdr:rowOff>0</xdr:rowOff>
    </xdr:from>
    <xdr:to>
      <xdr:col>23</xdr:col>
      <xdr:colOff>600075</xdr:colOff>
      <xdr:row>1</xdr:row>
      <xdr:rowOff>47625</xdr:rowOff>
    </xdr:to>
    <xdr:pic>
      <xdr:nvPicPr>
        <xdr:cNvPr id="41" name="Picture 1" descr="invis">
          <a:extLst>
            <a:ext uri="{FF2B5EF4-FFF2-40B4-BE49-F238E27FC236}">
              <a16:creationId xmlns="" xmlns:a16="http://schemas.microsoft.com/office/drawing/2014/main" id="{00000000-0008-0000-0300-00002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991850" y="323850"/>
          <a:ext cx="7620000" cy="47625"/>
        </a:xfrm>
        <a:prstGeom prst="rect">
          <a:avLst/>
        </a:prstGeom>
        <a:noFill/>
        <a:ln w="9525">
          <a:noFill/>
          <a:miter lim="800000"/>
          <a:headEnd/>
          <a:tailEnd/>
        </a:ln>
      </xdr:spPr>
    </xdr:pic>
    <xdr:clientData/>
  </xdr:twoCellAnchor>
  <xdr:twoCellAnchor editAs="oneCell">
    <xdr:from>
      <xdr:col>18</xdr:col>
      <xdr:colOff>314325</xdr:colOff>
      <xdr:row>1</xdr:row>
      <xdr:rowOff>0</xdr:rowOff>
    </xdr:from>
    <xdr:to>
      <xdr:col>31</xdr:col>
      <xdr:colOff>9524</xdr:colOff>
      <xdr:row>1</xdr:row>
      <xdr:rowOff>47625</xdr:rowOff>
    </xdr:to>
    <xdr:pic>
      <xdr:nvPicPr>
        <xdr:cNvPr id="42" name="Picture 2" descr="invis">
          <a:extLst>
            <a:ext uri="{FF2B5EF4-FFF2-40B4-BE49-F238E27FC236}">
              <a16:creationId xmlns="" xmlns:a16="http://schemas.microsoft.com/office/drawing/2014/main" id="{00000000-0008-0000-0300-00002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278100" y="323850"/>
          <a:ext cx="7620000" cy="47625"/>
        </a:xfrm>
        <a:prstGeom prst="rect">
          <a:avLst/>
        </a:prstGeom>
        <a:noFill/>
        <a:ln w="9525">
          <a:noFill/>
          <a:miter lim="800000"/>
          <a:headEnd/>
          <a:tailEnd/>
        </a:ln>
      </xdr:spPr>
    </xdr:pic>
    <xdr:clientData/>
  </xdr:twoCellAnchor>
  <xdr:twoCellAnchor editAs="oneCell">
    <xdr:from>
      <xdr:col>31</xdr:col>
      <xdr:colOff>19050</xdr:colOff>
      <xdr:row>1</xdr:row>
      <xdr:rowOff>0</xdr:rowOff>
    </xdr:from>
    <xdr:to>
      <xdr:col>31</xdr:col>
      <xdr:colOff>123825</xdr:colOff>
      <xdr:row>1</xdr:row>
      <xdr:rowOff>104775</xdr:rowOff>
    </xdr:to>
    <xdr:pic>
      <xdr:nvPicPr>
        <xdr:cNvPr id="43" name="ijDBFB2A901C23BA170C897DC88A6AE3A7" descr="opentriangle">
          <a:extLst>
            <a:ext uri="{FF2B5EF4-FFF2-40B4-BE49-F238E27FC236}">
              <a16:creationId xmlns="" xmlns:a16="http://schemas.microsoft.com/office/drawing/2014/main" id="{00000000-0008-0000-0300-00002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907625" y="323850"/>
          <a:ext cx="104775" cy="104775"/>
        </a:xfrm>
        <a:prstGeom prst="rect">
          <a:avLst/>
        </a:prstGeom>
        <a:noFill/>
        <a:ln w="9525">
          <a:noFill/>
          <a:miter lim="800000"/>
          <a:headEnd/>
          <a:tailEnd/>
        </a:ln>
      </xdr:spPr>
    </xdr:pic>
    <xdr:clientData/>
  </xdr:twoCellAnchor>
  <xdr:twoCellAnchor editAs="oneCell">
    <xdr:from>
      <xdr:col>12</xdr:col>
      <xdr:colOff>0</xdr:colOff>
      <xdr:row>1</xdr:row>
      <xdr:rowOff>0</xdr:rowOff>
    </xdr:from>
    <xdr:to>
      <xdr:col>23</xdr:col>
      <xdr:colOff>600075</xdr:colOff>
      <xdr:row>1</xdr:row>
      <xdr:rowOff>47625</xdr:rowOff>
    </xdr:to>
    <xdr:pic>
      <xdr:nvPicPr>
        <xdr:cNvPr id="44" name="Picture 1" descr="invis">
          <a:extLst>
            <a:ext uri="{FF2B5EF4-FFF2-40B4-BE49-F238E27FC236}">
              <a16:creationId xmlns="" xmlns:a16="http://schemas.microsoft.com/office/drawing/2014/main" id="{00000000-0008-0000-0300-00002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991850" y="323850"/>
          <a:ext cx="7620000" cy="47625"/>
        </a:xfrm>
        <a:prstGeom prst="rect">
          <a:avLst/>
        </a:prstGeom>
        <a:noFill/>
        <a:ln w="9525">
          <a:noFill/>
          <a:miter lim="800000"/>
          <a:headEnd/>
          <a:tailEnd/>
        </a:ln>
      </xdr:spPr>
    </xdr:pic>
    <xdr:clientData/>
  </xdr:twoCellAnchor>
  <xdr:twoCellAnchor editAs="oneCell">
    <xdr:from>
      <xdr:col>18</xdr:col>
      <xdr:colOff>314325</xdr:colOff>
      <xdr:row>1</xdr:row>
      <xdr:rowOff>0</xdr:rowOff>
    </xdr:from>
    <xdr:to>
      <xdr:col>31</xdr:col>
      <xdr:colOff>9524</xdr:colOff>
      <xdr:row>1</xdr:row>
      <xdr:rowOff>47625</xdr:rowOff>
    </xdr:to>
    <xdr:pic>
      <xdr:nvPicPr>
        <xdr:cNvPr id="45" name="Picture 2" descr="invis">
          <a:extLst>
            <a:ext uri="{FF2B5EF4-FFF2-40B4-BE49-F238E27FC236}">
              <a16:creationId xmlns="" xmlns:a16="http://schemas.microsoft.com/office/drawing/2014/main" id="{00000000-0008-0000-0300-00002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278100" y="323850"/>
          <a:ext cx="7620000" cy="47625"/>
        </a:xfrm>
        <a:prstGeom prst="rect">
          <a:avLst/>
        </a:prstGeom>
        <a:noFill/>
        <a:ln w="9525">
          <a:noFill/>
          <a:miter lim="800000"/>
          <a:headEnd/>
          <a:tailEnd/>
        </a:ln>
      </xdr:spPr>
    </xdr:pic>
    <xdr:clientData/>
  </xdr:twoCellAnchor>
  <xdr:twoCellAnchor editAs="oneCell">
    <xdr:from>
      <xdr:col>31</xdr:col>
      <xdr:colOff>19050</xdr:colOff>
      <xdr:row>1</xdr:row>
      <xdr:rowOff>0</xdr:rowOff>
    </xdr:from>
    <xdr:to>
      <xdr:col>31</xdr:col>
      <xdr:colOff>123825</xdr:colOff>
      <xdr:row>1</xdr:row>
      <xdr:rowOff>104775</xdr:rowOff>
    </xdr:to>
    <xdr:pic>
      <xdr:nvPicPr>
        <xdr:cNvPr id="46" name="ijDBFB2A901C23BA170C897DC88A6AE3A7" descr="opentriangle">
          <a:extLst>
            <a:ext uri="{FF2B5EF4-FFF2-40B4-BE49-F238E27FC236}">
              <a16:creationId xmlns="" xmlns:a16="http://schemas.microsoft.com/office/drawing/2014/main" id="{00000000-0008-0000-0300-00002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907625" y="323850"/>
          <a:ext cx="104775" cy="104775"/>
        </a:xfrm>
        <a:prstGeom prst="rect">
          <a:avLst/>
        </a:prstGeom>
        <a:noFill/>
        <a:ln w="9525">
          <a:noFill/>
          <a:miter lim="800000"/>
          <a:headEnd/>
          <a:tailEnd/>
        </a:ln>
      </xdr:spPr>
    </xdr:pic>
    <xdr:clientData/>
  </xdr:twoCellAnchor>
  <xdr:twoCellAnchor editAs="oneCell">
    <xdr:from>
      <xdr:col>12</xdr:col>
      <xdr:colOff>0</xdr:colOff>
      <xdr:row>1</xdr:row>
      <xdr:rowOff>0</xdr:rowOff>
    </xdr:from>
    <xdr:to>
      <xdr:col>23</xdr:col>
      <xdr:colOff>600075</xdr:colOff>
      <xdr:row>1</xdr:row>
      <xdr:rowOff>47625</xdr:rowOff>
    </xdr:to>
    <xdr:pic>
      <xdr:nvPicPr>
        <xdr:cNvPr id="47" name="Picture 1" descr="invis">
          <a:extLst>
            <a:ext uri="{FF2B5EF4-FFF2-40B4-BE49-F238E27FC236}">
              <a16:creationId xmlns="" xmlns:a16="http://schemas.microsoft.com/office/drawing/2014/main" id="{00000000-0008-0000-0300-00002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991850" y="323850"/>
          <a:ext cx="7620000" cy="47625"/>
        </a:xfrm>
        <a:prstGeom prst="rect">
          <a:avLst/>
        </a:prstGeom>
        <a:noFill/>
        <a:ln w="9525">
          <a:noFill/>
          <a:miter lim="800000"/>
          <a:headEnd/>
          <a:tailEnd/>
        </a:ln>
      </xdr:spPr>
    </xdr:pic>
    <xdr:clientData/>
  </xdr:twoCellAnchor>
  <xdr:twoCellAnchor editAs="oneCell">
    <xdr:from>
      <xdr:col>18</xdr:col>
      <xdr:colOff>314325</xdr:colOff>
      <xdr:row>1</xdr:row>
      <xdr:rowOff>0</xdr:rowOff>
    </xdr:from>
    <xdr:to>
      <xdr:col>31</xdr:col>
      <xdr:colOff>9524</xdr:colOff>
      <xdr:row>1</xdr:row>
      <xdr:rowOff>47625</xdr:rowOff>
    </xdr:to>
    <xdr:pic>
      <xdr:nvPicPr>
        <xdr:cNvPr id="48" name="Picture 2" descr="invis">
          <a:extLst>
            <a:ext uri="{FF2B5EF4-FFF2-40B4-BE49-F238E27FC236}">
              <a16:creationId xmlns="" xmlns:a16="http://schemas.microsoft.com/office/drawing/2014/main" id="{00000000-0008-0000-0300-00003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278100" y="323850"/>
          <a:ext cx="7620000" cy="47625"/>
        </a:xfrm>
        <a:prstGeom prst="rect">
          <a:avLst/>
        </a:prstGeom>
        <a:noFill/>
        <a:ln w="9525">
          <a:noFill/>
          <a:miter lim="800000"/>
          <a:headEnd/>
          <a:tailEnd/>
        </a:ln>
      </xdr:spPr>
    </xdr:pic>
    <xdr:clientData/>
  </xdr:twoCellAnchor>
  <xdr:twoCellAnchor editAs="oneCell">
    <xdr:from>
      <xdr:col>31</xdr:col>
      <xdr:colOff>19050</xdr:colOff>
      <xdr:row>1</xdr:row>
      <xdr:rowOff>0</xdr:rowOff>
    </xdr:from>
    <xdr:to>
      <xdr:col>31</xdr:col>
      <xdr:colOff>123825</xdr:colOff>
      <xdr:row>1</xdr:row>
      <xdr:rowOff>104775</xdr:rowOff>
    </xdr:to>
    <xdr:pic>
      <xdr:nvPicPr>
        <xdr:cNvPr id="49" name="ijDBFB2A901C23BA170C897DC88A6AE3A7" descr="opentriangle">
          <a:extLst>
            <a:ext uri="{FF2B5EF4-FFF2-40B4-BE49-F238E27FC236}">
              <a16:creationId xmlns="" xmlns:a16="http://schemas.microsoft.com/office/drawing/2014/main" id="{00000000-0008-0000-0300-00003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907625" y="323850"/>
          <a:ext cx="104775" cy="104775"/>
        </a:xfrm>
        <a:prstGeom prst="rect">
          <a:avLst/>
        </a:prstGeom>
        <a:noFill/>
        <a:ln w="9525">
          <a:noFill/>
          <a:miter lim="800000"/>
          <a:headEnd/>
          <a:tailEnd/>
        </a:ln>
      </xdr:spPr>
    </xdr:pic>
    <xdr:clientData/>
  </xdr:twoCellAnchor>
  <xdr:twoCellAnchor editAs="oneCell">
    <xdr:from>
      <xdr:col>12</xdr:col>
      <xdr:colOff>0</xdr:colOff>
      <xdr:row>1</xdr:row>
      <xdr:rowOff>0</xdr:rowOff>
    </xdr:from>
    <xdr:to>
      <xdr:col>23</xdr:col>
      <xdr:colOff>600075</xdr:colOff>
      <xdr:row>1</xdr:row>
      <xdr:rowOff>47625</xdr:rowOff>
    </xdr:to>
    <xdr:pic>
      <xdr:nvPicPr>
        <xdr:cNvPr id="50" name="Picture 1" descr="invis">
          <a:extLst>
            <a:ext uri="{FF2B5EF4-FFF2-40B4-BE49-F238E27FC236}">
              <a16:creationId xmlns="" xmlns:a16="http://schemas.microsoft.com/office/drawing/2014/main" id="{00000000-0008-0000-0300-00003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991850" y="323850"/>
          <a:ext cx="7620000" cy="47625"/>
        </a:xfrm>
        <a:prstGeom prst="rect">
          <a:avLst/>
        </a:prstGeom>
        <a:noFill/>
        <a:ln w="9525">
          <a:noFill/>
          <a:miter lim="800000"/>
          <a:headEnd/>
          <a:tailEnd/>
        </a:ln>
      </xdr:spPr>
    </xdr:pic>
    <xdr:clientData/>
  </xdr:twoCellAnchor>
  <xdr:twoCellAnchor editAs="oneCell">
    <xdr:from>
      <xdr:col>18</xdr:col>
      <xdr:colOff>314325</xdr:colOff>
      <xdr:row>1</xdr:row>
      <xdr:rowOff>0</xdr:rowOff>
    </xdr:from>
    <xdr:to>
      <xdr:col>31</xdr:col>
      <xdr:colOff>9524</xdr:colOff>
      <xdr:row>1</xdr:row>
      <xdr:rowOff>47625</xdr:rowOff>
    </xdr:to>
    <xdr:pic>
      <xdr:nvPicPr>
        <xdr:cNvPr id="51" name="Picture 2" descr="invis">
          <a:extLst>
            <a:ext uri="{FF2B5EF4-FFF2-40B4-BE49-F238E27FC236}">
              <a16:creationId xmlns="" xmlns:a16="http://schemas.microsoft.com/office/drawing/2014/main" id="{00000000-0008-0000-0300-00003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278100" y="323850"/>
          <a:ext cx="7620000" cy="47625"/>
        </a:xfrm>
        <a:prstGeom prst="rect">
          <a:avLst/>
        </a:prstGeom>
        <a:noFill/>
        <a:ln w="9525">
          <a:noFill/>
          <a:miter lim="800000"/>
          <a:headEnd/>
          <a:tailEnd/>
        </a:ln>
      </xdr:spPr>
    </xdr:pic>
    <xdr:clientData/>
  </xdr:twoCellAnchor>
  <xdr:twoCellAnchor editAs="oneCell">
    <xdr:from>
      <xdr:col>31</xdr:col>
      <xdr:colOff>19050</xdr:colOff>
      <xdr:row>1</xdr:row>
      <xdr:rowOff>0</xdr:rowOff>
    </xdr:from>
    <xdr:to>
      <xdr:col>31</xdr:col>
      <xdr:colOff>123825</xdr:colOff>
      <xdr:row>1</xdr:row>
      <xdr:rowOff>104775</xdr:rowOff>
    </xdr:to>
    <xdr:pic>
      <xdr:nvPicPr>
        <xdr:cNvPr id="52" name="ijDBFB2A901C23BA170C897DC88A6AE3A7" descr="opentriangle">
          <a:extLst>
            <a:ext uri="{FF2B5EF4-FFF2-40B4-BE49-F238E27FC236}">
              <a16:creationId xmlns="" xmlns:a16="http://schemas.microsoft.com/office/drawing/2014/main" id="{00000000-0008-0000-0300-00003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907625" y="323850"/>
          <a:ext cx="104775" cy="104775"/>
        </a:xfrm>
        <a:prstGeom prst="rect">
          <a:avLst/>
        </a:prstGeom>
        <a:noFill/>
        <a:ln w="9525">
          <a:noFill/>
          <a:miter lim="800000"/>
          <a:headEnd/>
          <a:tailEnd/>
        </a:ln>
      </xdr:spPr>
    </xdr:pic>
    <xdr:clientData/>
  </xdr:twoCellAnchor>
  <xdr:twoCellAnchor editAs="oneCell">
    <xdr:from>
      <xdr:col>12</xdr:col>
      <xdr:colOff>0</xdr:colOff>
      <xdr:row>1</xdr:row>
      <xdr:rowOff>0</xdr:rowOff>
    </xdr:from>
    <xdr:to>
      <xdr:col>23</xdr:col>
      <xdr:colOff>600075</xdr:colOff>
      <xdr:row>1</xdr:row>
      <xdr:rowOff>47625</xdr:rowOff>
    </xdr:to>
    <xdr:pic>
      <xdr:nvPicPr>
        <xdr:cNvPr id="53" name="Picture 1" descr="invis">
          <a:extLst>
            <a:ext uri="{FF2B5EF4-FFF2-40B4-BE49-F238E27FC236}">
              <a16:creationId xmlns="" xmlns:a16="http://schemas.microsoft.com/office/drawing/2014/main" id="{00000000-0008-0000-0300-00003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991850" y="323850"/>
          <a:ext cx="7620000" cy="47625"/>
        </a:xfrm>
        <a:prstGeom prst="rect">
          <a:avLst/>
        </a:prstGeom>
        <a:noFill/>
        <a:ln w="9525">
          <a:noFill/>
          <a:miter lim="800000"/>
          <a:headEnd/>
          <a:tailEnd/>
        </a:ln>
      </xdr:spPr>
    </xdr:pic>
    <xdr:clientData/>
  </xdr:twoCellAnchor>
  <xdr:twoCellAnchor editAs="oneCell">
    <xdr:from>
      <xdr:col>18</xdr:col>
      <xdr:colOff>314325</xdr:colOff>
      <xdr:row>1</xdr:row>
      <xdr:rowOff>0</xdr:rowOff>
    </xdr:from>
    <xdr:to>
      <xdr:col>31</xdr:col>
      <xdr:colOff>9524</xdr:colOff>
      <xdr:row>1</xdr:row>
      <xdr:rowOff>47625</xdr:rowOff>
    </xdr:to>
    <xdr:pic>
      <xdr:nvPicPr>
        <xdr:cNvPr id="54" name="Picture 2" descr="invis">
          <a:extLst>
            <a:ext uri="{FF2B5EF4-FFF2-40B4-BE49-F238E27FC236}">
              <a16:creationId xmlns="" xmlns:a16="http://schemas.microsoft.com/office/drawing/2014/main" id="{00000000-0008-0000-0300-00003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278100" y="323850"/>
          <a:ext cx="7620000" cy="47625"/>
        </a:xfrm>
        <a:prstGeom prst="rect">
          <a:avLst/>
        </a:prstGeom>
        <a:noFill/>
        <a:ln w="9525">
          <a:noFill/>
          <a:miter lim="800000"/>
          <a:headEnd/>
          <a:tailEnd/>
        </a:ln>
      </xdr:spPr>
    </xdr:pic>
    <xdr:clientData/>
  </xdr:twoCellAnchor>
  <xdr:twoCellAnchor editAs="oneCell">
    <xdr:from>
      <xdr:col>31</xdr:col>
      <xdr:colOff>19050</xdr:colOff>
      <xdr:row>1</xdr:row>
      <xdr:rowOff>0</xdr:rowOff>
    </xdr:from>
    <xdr:to>
      <xdr:col>31</xdr:col>
      <xdr:colOff>123825</xdr:colOff>
      <xdr:row>1</xdr:row>
      <xdr:rowOff>104775</xdr:rowOff>
    </xdr:to>
    <xdr:pic>
      <xdr:nvPicPr>
        <xdr:cNvPr id="55" name="ijDBFB2A901C23BA170C897DC88A6AE3A7" descr="opentriangle">
          <a:extLst>
            <a:ext uri="{FF2B5EF4-FFF2-40B4-BE49-F238E27FC236}">
              <a16:creationId xmlns="" xmlns:a16="http://schemas.microsoft.com/office/drawing/2014/main" id="{00000000-0008-0000-0300-00003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907625" y="323850"/>
          <a:ext cx="104775" cy="104775"/>
        </a:xfrm>
        <a:prstGeom prst="rect">
          <a:avLst/>
        </a:prstGeom>
        <a:noFill/>
        <a:ln w="9525">
          <a:noFill/>
          <a:miter lim="800000"/>
          <a:headEnd/>
          <a:tailEnd/>
        </a:ln>
      </xdr:spPr>
    </xdr:pic>
    <xdr:clientData/>
  </xdr:twoCellAnchor>
  <xdr:twoCellAnchor editAs="oneCell">
    <xdr:from>
      <xdr:col>12</xdr:col>
      <xdr:colOff>0</xdr:colOff>
      <xdr:row>1</xdr:row>
      <xdr:rowOff>0</xdr:rowOff>
    </xdr:from>
    <xdr:to>
      <xdr:col>23</xdr:col>
      <xdr:colOff>600075</xdr:colOff>
      <xdr:row>1</xdr:row>
      <xdr:rowOff>47625</xdr:rowOff>
    </xdr:to>
    <xdr:pic>
      <xdr:nvPicPr>
        <xdr:cNvPr id="56" name="Picture 1" descr="invis">
          <a:extLst>
            <a:ext uri="{FF2B5EF4-FFF2-40B4-BE49-F238E27FC236}">
              <a16:creationId xmlns="" xmlns:a16="http://schemas.microsoft.com/office/drawing/2014/main" id="{00000000-0008-0000-0300-00003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991850" y="323850"/>
          <a:ext cx="7620000" cy="47625"/>
        </a:xfrm>
        <a:prstGeom prst="rect">
          <a:avLst/>
        </a:prstGeom>
        <a:noFill/>
        <a:ln w="9525">
          <a:noFill/>
          <a:miter lim="800000"/>
          <a:headEnd/>
          <a:tailEnd/>
        </a:ln>
      </xdr:spPr>
    </xdr:pic>
    <xdr:clientData/>
  </xdr:twoCellAnchor>
  <xdr:twoCellAnchor editAs="oneCell">
    <xdr:from>
      <xdr:col>18</xdr:col>
      <xdr:colOff>314325</xdr:colOff>
      <xdr:row>1</xdr:row>
      <xdr:rowOff>0</xdr:rowOff>
    </xdr:from>
    <xdr:to>
      <xdr:col>31</xdr:col>
      <xdr:colOff>9524</xdr:colOff>
      <xdr:row>1</xdr:row>
      <xdr:rowOff>47625</xdr:rowOff>
    </xdr:to>
    <xdr:pic>
      <xdr:nvPicPr>
        <xdr:cNvPr id="57" name="Picture 2" descr="invis">
          <a:extLst>
            <a:ext uri="{FF2B5EF4-FFF2-40B4-BE49-F238E27FC236}">
              <a16:creationId xmlns="" xmlns:a16="http://schemas.microsoft.com/office/drawing/2014/main" id="{00000000-0008-0000-0300-00003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278100" y="323850"/>
          <a:ext cx="7620000" cy="47625"/>
        </a:xfrm>
        <a:prstGeom prst="rect">
          <a:avLst/>
        </a:prstGeom>
        <a:noFill/>
        <a:ln w="9525">
          <a:noFill/>
          <a:miter lim="800000"/>
          <a:headEnd/>
          <a:tailEnd/>
        </a:ln>
      </xdr:spPr>
    </xdr:pic>
    <xdr:clientData/>
  </xdr:twoCellAnchor>
  <xdr:twoCellAnchor editAs="oneCell">
    <xdr:from>
      <xdr:col>31</xdr:col>
      <xdr:colOff>19050</xdr:colOff>
      <xdr:row>1</xdr:row>
      <xdr:rowOff>0</xdr:rowOff>
    </xdr:from>
    <xdr:to>
      <xdr:col>31</xdr:col>
      <xdr:colOff>123825</xdr:colOff>
      <xdr:row>1</xdr:row>
      <xdr:rowOff>104775</xdr:rowOff>
    </xdr:to>
    <xdr:pic>
      <xdr:nvPicPr>
        <xdr:cNvPr id="58" name="ijDBFB2A901C23BA170C897DC88A6AE3A7" descr="opentriangle">
          <a:extLst>
            <a:ext uri="{FF2B5EF4-FFF2-40B4-BE49-F238E27FC236}">
              <a16:creationId xmlns="" xmlns:a16="http://schemas.microsoft.com/office/drawing/2014/main" id="{00000000-0008-0000-0300-00003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907625" y="323850"/>
          <a:ext cx="104775" cy="104775"/>
        </a:xfrm>
        <a:prstGeom prst="rect">
          <a:avLst/>
        </a:prstGeom>
        <a:noFill/>
        <a:ln w="9525">
          <a:noFill/>
          <a:miter lim="800000"/>
          <a:headEnd/>
          <a:tailEnd/>
        </a:ln>
      </xdr:spPr>
    </xdr:pic>
    <xdr:clientData/>
  </xdr:twoCellAnchor>
  <xdr:twoCellAnchor editAs="oneCell">
    <xdr:from>
      <xdr:col>12</xdr:col>
      <xdr:colOff>0</xdr:colOff>
      <xdr:row>1</xdr:row>
      <xdr:rowOff>0</xdr:rowOff>
    </xdr:from>
    <xdr:to>
      <xdr:col>23</xdr:col>
      <xdr:colOff>600075</xdr:colOff>
      <xdr:row>1</xdr:row>
      <xdr:rowOff>47625</xdr:rowOff>
    </xdr:to>
    <xdr:pic>
      <xdr:nvPicPr>
        <xdr:cNvPr id="59" name="Picture 1" descr="invis">
          <a:extLst>
            <a:ext uri="{FF2B5EF4-FFF2-40B4-BE49-F238E27FC236}">
              <a16:creationId xmlns="" xmlns:a16="http://schemas.microsoft.com/office/drawing/2014/main" id="{00000000-0008-0000-0300-00003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991850" y="323850"/>
          <a:ext cx="7620000" cy="47625"/>
        </a:xfrm>
        <a:prstGeom prst="rect">
          <a:avLst/>
        </a:prstGeom>
        <a:noFill/>
        <a:ln w="9525">
          <a:noFill/>
          <a:miter lim="800000"/>
          <a:headEnd/>
          <a:tailEnd/>
        </a:ln>
      </xdr:spPr>
    </xdr:pic>
    <xdr:clientData/>
  </xdr:twoCellAnchor>
  <xdr:twoCellAnchor editAs="oneCell">
    <xdr:from>
      <xdr:col>18</xdr:col>
      <xdr:colOff>314325</xdr:colOff>
      <xdr:row>1</xdr:row>
      <xdr:rowOff>0</xdr:rowOff>
    </xdr:from>
    <xdr:to>
      <xdr:col>31</xdr:col>
      <xdr:colOff>9524</xdr:colOff>
      <xdr:row>1</xdr:row>
      <xdr:rowOff>47625</xdr:rowOff>
    </xdr:to>
    <xdr:pic>
      <xdr:nvPicPr>
        <xdr:cNvPr id="60" name="Picture 2" descr="invis">
          <a:extLst>
            <a:ext uri="{FF2B5EF4-FFF2-40B4-BE49-F238E27FC236}">
              <a16:creationId xmlns="" xmlns:a16="http://schemas.microsoft.com/office/drawing/2014/main" id="{00000000-0008-0000-0300-00003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278100" y="323850"/>
          <a:ext cx="7620000" cy="47625"/>
        </a:xfrm>
        <a:prstGeom prst="rect">
          <a:avLst/>
        </a:prstGeom>
        <a:noFill/>
        <a:ln w="9525">
          <a:noFill/>
          <a:miter lim="800000"/>
          <a:headEnd/>
          <a:tailEnd/>
        </a:ln>
      </xdr:spPr>
    </xdr:pic>
    <xdr:clientData/>
  </xdr:twoCellAnchor>
  <xdr:twoCellAnchor editAs="oneCell">
    <xdr:from>
      <xdr:col>31</xdr:col>
      <xdr:colOff>19050</xdr:colOff>
      <xdr:row>1</xdr:row>
      <xdr:rowOff>0</xdr:rowOff>
    </xdr:from>
    <xdr:to>
      <xdr:col>31</xdr:col>
      <xdr:colOff>123825</xdr:colOff>
      <xdr:row>1</xdr:row>
      <xdr:rowOff>104775</xdr:rowOff>
    </xdr:to>
    <xdr:pic>
      <xdr:nvPicPr>
        <xdr:cNvPr id="61" name="ijDBFB2A901C23BA170C897DC88A6AE3A7" descr="opentriangle">
          <a:extLst>
            <a:ext uri="{FF2B5EF4-FFF2-40B4-BE49-F238E27FC236}">
              <a16:creationId xmlns="" xmlns:a16="http://schemas.microsoft.com/office/drawing/2014/main" id="{00000000-0008-0000-0300-00003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907625" y="323850"/>
          <a:ext cx="104775" cy="104775"/>
        </a:xfrm>
        <a:prstGeom prst="rect">
          <a:avLst/>
        </a:prstGeom>
        <a:noFill/>
        <a:ln w="9525">
          <a:noFill/>
          <a:miter lim="800000"/>
          <a:headEnd/>
          <a:tailEnd/>
        </a:ln>
      </xdr:spPr>
    </xdr:pic>
    <xdr:clientData/>
  </xdr:twoCellAnchor>
  <xdr:twoCellAnchor editAs="oneCell">
    <xdr:from>
      <xdr:col>12</xdr:col>
      <xdr:colOff>0</xdr:colOff>
      <xdr:row>1</xdr:row>
      <xdr:rowOff>0</xdr:rowOff>
    </xdr:from>
    <xdr:to>
      <xdr:col>23</xdr:col>
      <xdr:colOff>600075</xdr:colOff>
      <xdr:row>1</xdr:row>
      <xdr:rowOff>47625</xdr:rowOff>
    </xdr:to>
    <xdr:pic>
      <xdr:nvPicPr>
        <xdr:cNvPr id="62" name="Picture 1" descr="invis">
          <a:extLst>
            <a:ext uri="{FF2B5EF4-FFF2-40B4-BE49-F238E27FC236}">
              <a16:creationId xmlns="" xmlns:a16="http://schemas.microsoft.com/office/drawing/2014/main" id="{00000000-0008-0000-0300-00003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991850" y="323850"/>
          <a:ext cx="7620000" cy="47625"/>
        </a:xfrm>
        <a:prstGeom prst="rect">
          <a:avLst/>
        </a:prstGeom>
        <a:noFill/>
        <a:ln w="9525">
          <a:noFill/>
          <a:miter lim="800000"/>
          <a:headEnd/>
          <a:tailEnd/>
        </a:ln>
      </xdr:spPr>
    </xdr:pic>
    <xdr:clientData/>
  </xdr:twoCellAnchor>
  <xdr:twoCellAnchor editAs="oneCell">
    <xdr:from>
      <xdr:col>18</xdr:col>
      <xdr:colOff>314325</xdr:colOff>
      <xdr:row>1</xdr:row>
      <xdr:rowOff>0</xdr:rowOff>
    </xdr:from>
    <xdr:to>
      <xdr:col>31</xdr:col>
      <xdr:colOff>9524</xdr:colOff>
      <xdr:row>1</xdr:row>
      <xdr:rowOff>47625</xdr:rowOff>
    </xdr:to>
    <xdr:pic>
      <xdr:nvPicPr>
        <xdr:cNvPr id="63" name="Picture 2" descr="invis">
          <a:extLst>
            <a:ext uri="{FF2B5EF4-FFF2-40B4-BE49-F238E27FC236}">
              <a16:creationId xmlns="" xmlns:a16="http://schemas.microsoft.com/office/drawing/2014/main" id="{00000000-0008-0000-0300-00003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278100" y="323850"/>
          <a:ext cx="7620000" cy="47625"/>
        </a:xfrm>
        <a:prstGeom prst="rect">
          <a:avLst/>
        </a:prstGeom>
        <a:noFill/>
        <a:ln w="9525">
          <a:noFill/>
          <a:miter lim="800000"/>
          <a:headEnd/>
          <a:tailEnd/>
        </a:ln>
      </xdr:spPr>
    </xdr:pic>
    <xdr:clientData/>
  </xdr:twoCellAnchor>
  <xdr:twoCellAnchor editAs="oneCell">
    <xdr:from>
      <xdr:col>31</xdr:col>
      <xdr:colOff>19050</xdr:colOff>
      <xdr:row>1</xdr:row>
      <xdr:rowOff>0</xdr:rowOff>
    </xdr:from>
    <xdr:to>
      <xdr:col>31</xdr:col>
      <xdr:colOff>123825</xdr:colOff>
      <xdr:row>1</xdr:row>
      <xdr:rowOff>104775</xdr:rowOff>
    </xdr:to>
    <xdr:pic>
      <xdr:nvPicPr>
        <xdr:cNvPr id="64" name="ijDBFB2A901C23BA170C897DC88A6AE3A7" descr="opentriangle">
          <a:extLst>
            <a:ext uri="{FF2B5EF4-FFF2-40B4-BE49-F238E27FC236}">
              <a16:creationId xmlns="" xmlns:a16="http://schemas.microsoft.com/office/drawing/2014/main" id="{00000000-0008-0000-0300-00004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907625" y="323850"/>
          <a:ext cx="104775" cy="104775"/>
        </a:xfrm>
        <a:prstGeom prst="rect">
          <a:avLst/>
        </a:prstGeom>
        <a:noFill/>
        <a:ln w="9525">
          <a:noFill/>
          <a:miter lim="800000"/>
          <a:headEnd/>
          <a:tailEnd/>
        </a:ln>
      </xdr:spPr>
    </xdr:pic>
    <xdr:clientData/>
  </xdr:twoCellAnchor>
  <xdr:twoCellAnchor editAs="oneCell">
    <xdr:from>
      <xdr:col>12</xdr:col>
      <xdr:colOff>0</xdr:colOff>
      <xdr:row>1</xdr:row>
      <xdr:rowOff>0</xdr:rowOff>
    </xdr:from>
    <xdr:to>
      <xdr:col>23</xdr:col>
      <xdr:colOff>600075</xdr:colOff>
      <xdr:row>1</xdr:row>
      <xdr:rowOff>47625</xdr:rowOff>
    </xdr:to>
    <xdr:pic>
      <xdr:nvPicPr>
        <xdr:cNvPr id="65" name="Picture 1" descr="invis">
          <a:extLst>
            <a:ext uri="{FF2B5EF4-FFF2-40B4-BE49-F238E27FC236}">
              <a16:creationId xmlns="" xmlns:a16="http://schemas.microsoft.com/office/drawing/2014/main" id="{00000000-0008-0000-0300-00004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991850" y="323850"/>
          <a:ext cx="7620000" cy="47625"/>
        </a:xfrm>
        <a:prstGeom prst="rect">
          <a:avLst/>
        </a:prstGeom>
        <a:noFill/>
        <a:ln w="9525">
          <a:noFill/>
          <a:miter lim="800000"/>
          <a:headEnd/>
          <a:tailEnd/>
        </a:ln>
      </xdr:spPr>
    </xdr:pic>
    <xdr:clientData/>
  </xdr:twoCellAnchor>
  <xdr:twoCellAnchor editAs="oneCell">
    <xdr:from>
      <xdr:col>18</xdr:col>
      <xdr:colOff>314325</xdr:colOff>
      <xdr:row>1</xdr:row>
      <xdr:rowOff>0</xdr:rowOff>
    </xdr:from>
    <xdr:to>
      <xdr:col>31</xdr:col>
      <xdr:colOff>9524</xdr:colOff>
      <xdr:row>1</xdr:row>
      <xdr:rowOff>47625</xdr:rowOff>
    </xdr:to>
    <xdr:pic>
      <xdr:nvPicPr>
        <xdr:cNvPr id="66" name="Picture 2" descr="invis">
          <a:extLst>
            <a:ext uri="{FF2B5EF4-FFF2-40B4-BE49-F238E27FC236}">
              <a16:creationId xmlns="" xmlns:a16="http://schemas.microsoft.com/office/drawing/2014/main" id="{00000000-0008-0000-0300-00004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278100" y="323850"/>
          <a:ext cx="7620000" cy="47625"/>
        </a:xfrm>
        <a:prstGeom prst="rect">
          <a:avLst/>
        </a:prstGeom>
        <a:noFill/>
        <a:ln w="9525">
          <a:noFill/>
          <a:miter lim="800000"/>
          <a:headEnd/>
          <a:tailEnd/>
        </a:ln>
      </xdr:spPr>
    </xdr:pic>
    <xdr:clientData/>
  </xdr:twoCellAnchor>
  <xdr:twoCellAnchor editAs="oneCell">
    <xdr:from>
      <xdr:col>31</xdr:col>
      <xdr:colOff>19050</xdr:colOff>
      <xdr:row>1</xdr:row>
      <xdr:rowOff>0</xdr:rowOff>
    </xdr:from>
    <xdr:to>
      <xdr:col>31</xdr:col>
      <xdr:colOff>123825</xdr:colOff>
      <xdr:row>1</xdr:row>
      <xdr:rowOff>104775</xdr:rowOff>
    </xdr:to>
    <xdr:pic>
      <xdr:nvPicPr>
        <xdr:cNvPr id="67" name="ijDBFB2A901C23BA170C897DC88A6AE3A7" descr="opentriangle">
          <a:extLst>
            <a:ext uri="{FF2B5EF4-FFF2-40B4-BE49-F238E27FC236}">
              <a16:creationId xmlns="" xmlns:a16="http://schemas.microsoft.com/office/drawing/2014/main" id="{00000000-0008-0000-0300-00004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907625" y="323850"/>
          <a:ext cx="104775" cy="104775"/>
        </a:xfrm>
        <a:prstGeom prst="rect">
          <a:avLst/>
        </a:prstGeom>
        <a:noFill/>
        <a:ln w="9525">
          <a:noFill/>
          <a:miter lim="800000"/>
          <a:headEnd/>
          <a:tailEnd/>
        </a:ln>
      </xdr:spPr>
    </xdr:pic>
    <xdr:clientData/>
  </xdr:twoCellAnchor>
  <xdr:twoCellAnchor editAs="oneCell">
    <xdr:from>
      <xdr:col>12</xdr:col>
      <xdr:colOff>0</xdr:colOff>
      <xdr:row>1</xdr:row>
      <xdr:rowOff>0</xdr:rowOff>
    </xdr:from>
    <xdr:to>
      <xdr:col>23</xdr:col>
      <xdr:colOff>600075</xdr:colOff>
      <xdr:row>1</xdr:row>
      <xdr:rowOff>47625</xdr:rowOff>
    </xdr:to>
    <xdr:pic>
      <xdr:nvPicPr>
        <xdr:cNvPr id="68" name="Picture 1" descr="invis">
          <a:extLst>
            <a:ext uri="{FF2B5EF4-FFF2-40B4-BE49-F238E27FC236}">
              <a16:creationId xmlns="" xmlns:a16="http://schemas.microsoft.com/office/drawing/2014/main" id="{00000000-0008-0000-0300-00004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991850" y="323850"/>
          <a:ext cx="7620000" cy="47625"/>
        </a:xfrm>
        <a:prstGeom prst="rect">
          <a:avLst/>
        </a:prstGeom>
        <a:noFill/>
        <a:ln w="9525">
          <a:noFill/>
          <a:miter lim="800000"/>
          <a:headEnd/>
          <a:tailEnd/>
        </a:ln>
      </xdr:spPr>
    </xdr:pic>
    <xdr:clientData/>
  </xdr:twoCellAnchor>
  <xdr:twoCellAnchor editAs="oneCell">
    <xdr:from>
      <xdr:col>18</xdr:col>
      <xdr:colOff>314325</xdr:colOff>
      <xdr:row>1</xdr:row>
      <xdr:rowOff>0</xdr:rowOff>
    </xdr:from>
    <xdr:to>
      <xdr:col>31</xdr:col>
      <xdr:colOff>9524</xdr:colOff>
      <xdr:row>1</xdr:row>
      <xdr:rowOff>47625</xdr:rowOff>
    </xdr:to>
    <xdr:pic>
      <xdr:nvPicPr>
        <xdr:cNvPr id="69" name="Picture 2" descr="invis">
          <a:extLst>
            <a:ext uri="{FF2B5EF4-FFF2-40B4-BE49-F238E27FC236}">
              <a16:creationId xmlns="" xmlns:a16="http://schemas.microsoft.com/office/drawing/2014/main" id="{00000000-0008-0000-0300-00004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278100" y="323850"/>
          <a:ext cx="7620000" cy="47625"/>
        </a:xfrm>
        <a:prstGeom prst="rect">
          <a:avLst/>
        </a:prstGeom>
        <a:noFill/>
        <a:ln w="9525">
          <a:noFill/>
          <a:miter lim="800000"/>
          <a:headEnd/>
          <a:tailEnd/>
        </a:ln>
      </xdr:spPr>
    </xdr:pic>
    <xdr:clientData/>
  </xdr:twoCellAnchor>
  <xdr:twoCellAnchor editAs="oneCell">
    <xdr:from>
      <xdr:col>31</xdr:col>
      <xdr:colOff>19050</xdr:colOff>
      <xdr:row>1</xdr:row>
      <xdr:rowOff>0</xdr:rowOff>
    </xdr:from>
    <xdr:to>
      <xdr:col>31</xdr:col>
      <xdr:colOff>123825</xdr:colOff>
      <xdr:row>1</xdr:row>
      <xdr:rowOff>104775</xdr:rowOff>
    </xdr:to>
    <xdr:pic>
      <xdr:nvPicPr>
        <xdr:cNvPr id="70" name="ijDBFB2A901C23BA170C897DC88A6AE3A7" descr="opentriangle">
          <a:extLst>
            <a:ext uri="{FF2B5EF4-FFF2-40B4-BE49-F238E27FC236}">
              <a16:creationId xmlns="" xmlns:a16="http://schemas.microsoft.com/office/drawing/2014/main" id="{00000000-0008-0000-0300-00004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907625" y="323850"/>
          <a:ext cx="104775" cy="104775"/>
        </a:xfrm>
        <a:prstGeom prst="rect">
          <a:avLst/>
        </a:prstGeom>
        <a:noFill/>
        <a:ln w="9525">
          <a:noFill/>
          <a:miter lim="800000"/>
          <a:headEnd/>
          <a:tailEnd/>
        </a:ln>
      </xdr:spPr>
    </xdr:pic>
    <xdr:clientData/>
  </xdr:twoCellAnchor>
  <xdr:twoCellAnchor editAs="oneCell">
    <xdr:from>
      <xdr:col>12</xdr:col>
      <xdr:colOff>0</xdr:colOff>
      <xdr:row>1</xdr:row>
      <xdr:rowOff>0</xdr:rowOff>
    </xdr:from>
    <xdr:to>
      <xdr:col>23</xdr:col>
      <xdr:colOff>600075</xdr:colOff>
      <xdr:row>1</xdr:row>
      <xdr:rowOff>47625</xdr:rowOff>
    </xdr:to>
    <xdr:pic>
      <xdr:nvPicPr>
        <xdr:cNvPr id="71" name="Picture 1" descr="invis">
          <a:extLst>
            <a:ext uri="{FF2B5EF4-FFF2-40B4-BE49-F238E27FC236}">
              <a16:creationId xmlns="" xmlns:a16="http://schemas.microsoft.com/office/drawing/2014/main" id="{00000000-0008-0000-0300-00004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991850" y="323850"/>
          <a:ext cx="7620000" cy="47625"/>
        </a:xfrm>
        <a:prstGeom prst="rect">
          <a:avLst/>
        </a:prstGeom>
        <a:noFill/>
        <a:ln w="9525">
          <a:noFill/>
          <a:miter lim="800000"/>
          <a:headEnd/>
          <a:tailEnd/>
        </a:ln>
      </xdr:spPr>
    </xdr:pic>
    <xdr:clientData/>
  </xdr:twoCellAnchor>
  <xdr:twoCellAnchor editAs="oneCell">
    <xdr:from>
      <xdr:col>18</xdr:col>
      <xdr:colOff>314325</xdr:colOff>
      <xdr:row>1</xdr:row>
      <xdr:rowOff>0</xdr:rowOff>
    </xdr:from>
    <xdr:to>
      <xdr:col>31</xdr:col>
      <xdr:colOff>9524</xdr:colOff>
      <xdr:row>1</xdr:row>
      <xdr:rowOff>47625</xdr:rowOff>
    </xdr:to>
    <xdr:pic>
      <xdr:nvPicPr>
        <xdr:cNvPr id="72" name="Picture 2" descr="invis">
          <a:extLst>
            <a:ext uri="{FF2B5EF4-FFF2-40B4-BE49-F238E27FC236}">
              <a16:creationId xmlns="" xmlns:a16="http://schemas.microsoft.com/office/drawing/2014/main" id="{00000000-0008-0000-0300-00004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278100" y="323850"/>
          <a:ext cx="7620000" cy="47625"/>
        </a:xfrm>
        <a:prstGeom prst="rect">
          <a:avLst/>
        </a:prstGeom>
        <a:noFill/>
        <a:ln w="9525">
          <a:noFill/>
          <a:miter lim="800000"/>
          <a:headEnd/>
          <a:tailEnd/>
        </a:ln>
      </xdr:spPr>
    </xdr:pic>
    <xdr:clientData/>
  </xdr:twoCellAnchor>
  <xdr:twoCellAnchor editAs="oneCell">
    <xdr:from>
      <xdr:col>31</xdr:col>
      <xdr:colOff>19050</xdr:colOff>
      <xdr:row>1</xdr:row>
      <xdr:rowOff>0</xdr:rowOff>
    </xdr:from>
    <xdr:to>
      <xdr:col>31</xdr:col>
      <xdr:colOff>123825</xdr:colOff>
      <xdr:row>1</xdr:row>
      <xdr:rowOff>104775</xdr:rowOff>
    </xdr:to>
    <xdr:pic>
      <xdr:nvPicPr>
        <xdr:cNvPr id="73" name="ijDBFB2A901C23BA170C897DC88A6AE3A7" descr="opentriangle">
          <a:extLst>
            <a:ext uri="{FF2B5EF4-FFF2-40B4-BE49-F238E27FC236}">
              <a16:creationId xmlns="" xmlns:a16="http://schemas.microsoft.com/office/drawing/2014/main" id="{00000000-0008-0000-0300-00004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907625" y="323850"/>
          <a:ext cx="104775" cy="1047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0</xdr:colOff>
      <xdr:row>1</xdr:row>
      <xdr:rowOff>0</xdr:rowOff>
    </xdr:from>
    <xdr:to>
      <xdr:col>23</xdr:col>
      <xdr:colOff>440530</xdr:colOff>
      <xdr:row>1</xdr:row>
      <xdr:rowOff>47625</xdr:rowOff>
    </xdr:to>
    <xdr:pic>
      <xdr:nvPicPr>
        <xdr:cNvPr id="18887" name="Picture 1" descr="invis">
          <a:extLst>
            <a:ext uri="{FF2B5EF4-FFF2-40B4-BE49-F238E27FC236}">
              <a16:creationId xmlns="" xmlns:a16="http://schemas.microsoft.com/office/drawing/2014/main" id="{00000000-0008-0000-0400-0000C749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153775" y="819150"/>
          <a:ext cx="7620000" cy="47625"/>
        </a:xfrm>
        <a:prstGeom prst="rect">
          <a:avLst/>
        </a:prstGeom>
        <a:noFill/>
        <a:ln w="9525">
          <a:noFill/>
          <a:miter lim="800000"/>
          <a:headEnd/>
          <a:tailEnd/>
        </a:ln>
      </xdr:spPr>
    </xdr:pic>
    <xdr:clientData/>
  </xdr:twoCellAnchor>
  <xdr:twoCellAnchor editAs="oneCell">
    <xdr:from>
      <xdr:col>21</xdr:col>
      <xdr:colOff>314325</xdr:colOff>
      <xdr:row>1</xdr:row>
      <xdr:rowOff>0</xdr:rowOff>
    </xdr:from>
    <xdr:to>
      <xdr:col>34</xdr:col>
      <xdr:colOff>9524</xdr:colOff>
      <xdr:row>1</xdr:row>
      <xdr:rowOff>47625</xdr:rowOff>
    </xdr:to>
    <xdr:pic>
      <xdr:nvPicPr>
        <xdr:cNvPr id="18888" name="Picture 2" descr="invis">
          <a:extLst>
            <a:ext uri="{FF2B5EF4-FFF2-40B4-BE49-F238E27FC236}">
              <a16:creationId xmlns="" xmlns:a16="http://schemas.microsoft.com/office/drawing/2014/main" id="{00000000-0008-0000-0400-0000C849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259300" y="819150"/>
          <a:ext cx="7620000" cy="47625"/>
        </a:xfrm>
        <a:prstGeom prst="rect">
          <a:avLst/>
        </a:prstGeom>
        <a:noFill/>
        <a:ln w="9525">
          <a:noFill/>
          <a:miter lim="800000"/>
          <a:headEnd/>
          <a:tailEnd/>
        </a:ln>
      </xdr:spPr>
    </xdr:pic>
    <xdr:clientData/>
  </xdr:twoCellAnchor>
  <xdr:twoCellAnchor editAs="oneCell">
    <xdr:from>
      <xdr:col>34</xdr:col>
      <xdr:colOff>19050</xdr:colOff>
      <xdr:row>1</xdr:row>
      <xdr:rowOff>0</xdr:rowOff>
    </xdr:from>
    <xdr:to>
      <xdr:col>34</xdr:col>
      <xdr:colOff>123825</xdr:colOff>
      <xdr:row>1</xdr:row>
      <xdr:rowOff>104775</xdr:rowOff>
    </xdr:to>
    <xdr:pic>
      <xdr:nvPicPr>
        <xdr:cNvPr id="18889" name="ijDBFB2A901C23BA170C897DC88A6AE3A7" descr="opentriangle">
          <a:extLst>
            <a:ext uri="{FF2B5EF4-FFF2-40B4-BE49-F238E27FC236}">
              <a16:creationId xmlns="" xmlns:a16="http://schemas.microsoft.com/office/drawing/2014/main" id="{00000000-0008-0000-0400-0000C949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4888825" y="819150"/>
          <a:ext cx="104775" cy="104775"/>
        </a:xfrm>
        <a:prstGeom prst="rect">
          <a:avLst/>
        </a:prstGeom>
        <a:noFill/>
        <a:ln w="9525">
          <a:noFill/>
          <a:miter lim="800000"/>
          <a:headEnd/>
          <a:tailEnd/>
        </a:ln>
      </xdr:spPr>
    </xdr:pic>
    <xdr:clientData/>
  </xdr:twoCellAnchor>
  <xdr:twoCellAnchor editAs="oneCell">
    <xdr:from>
      <xdr:col>12</xdr:col>
      <xdr:colOff>0</xdr:colOff>
      <xdr:row>1</xdr:row>
      <xdr:rowOff>0</xdr:rowOff>
    </xdr:from>
    <xdr:to>
      <xdr:col>23</xdr:col>
      <xdr:colOff>440530</xdr:colOff>
      <xdr:row>1</xdr:row>
      <xdr:rowOff>47625</xdr:rowOff>
    </xdr:to>
    <xdr:pic>
      <xdr:nvPicPr>
        <xdr:cNvPr id="18890" name="Picture 1" descr="invis">
          <a:extLst>
            <a:ext uri="{FF2B5EF4-FFF2-40B4-BE49-F238E27FC236}">
              <a16:creationId xmlns="" xmlns:a16="http://schemas.microsoft.com/office/drawing/2014/main" id="{00000000-0008-0000-0400-0000CA49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153775" y="819150"/>
          <a:ext cx="7620000" cy="47625"/>
        </a:xfrm>
        <a:prstGeom prst="rect">
          <a:avLst/>
        </a:prstGeom>
        <a:noFill/>
        <a:ln w="9525">
          <a:noFill/>
          <a:miter lim="800000"/>
          <a:headEnd/>
          <a:tailEnd/>
        </a:ln>
      </xdr:spPr>
    </xdr:pic>
    <xdr:clientData/>
  </xdr:twoCellAnchor>
  <xdr:twoCellAnchor editAs="oneCell">
    <xdr:from>
      <xdr:col>21</xdr:col>
      <xdr:colOff>314325</xdr:colOff>
      <xdr:row>1</xdr:row>
      <xdr:rowOff>0</xdr:rowOff>
    </xdr:from>
    <xdr:to>
      <xdr:col>34</xdr:col>
      <xdr:colOff>9524</xdr:colOff>
      <xdr:row>1</xdr:row>
      <xdr:rowOff>47625</xdr:rowOff>
    </xdr:to>
    <xdr:pic>
      <xdr:nvPicPr>
        <xdr:cNvPr id="18891" name="Picture 2" descr="invis">
          <a:extLst>
            <a:ext uri="{FF2B5EF4-FFF2-40B4-BE49-F238E27FC236}">
              <a16:creationId xmlns="" xmlns:a16="http://schemas.microsoft.com/office/drawing/2014/main" id="{00000000-0008-0000-0400-0000CB49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259300" y="819150"/>
          <a:ext cx="7620000" cy="47625"/>
        </a:xfrm>
        <a:prstGeom prst="rect">
          <a:avLst/>
        </a:prstGeom>
        <a:noFill/>
        <a:ln w="9525">
          <a:noFill/>
          <a:miter lim="800000"/>
          <a:headEnd/>
          <a:tailEnd/>
        </a:ln>
      </xdr:spPr>
    </xdr:pic>
    <xdr:clientData/>
  </xdr:twoCellAnchor>
  <xdr:twoCellAnchor editAs="oneCell">
    <xdr:from>
      <xdr:col>34</xdr:col>
      <xdr:colOff>19050</xdr:colOff>
      <xdr:row>1</xdr:row>
      <xdr:rowOff>0</xdr:rowOff>
    </xdr:from>
    <xdr:to>
      <xdr:col>34</xdr:col>
      <xdr:colOff>123825</xdr:colOff>
      <xdr:row>1</xdr:row>
      <xdr:rowOff>104775</xdr:rowOff>
    </xdr:to>
    <xdr:pic>
      <xdr:nvPicPr>
        <xdr:cNvPr id="18892" name="ijDBFB2A901C23BA170C897DC88A6AE3A7" descr="opentriangle">
          <a:extLst>
            <a:ext uri="{FF2B5EF4-FFF2-40B4-BE49-F238E27FC236}">
              <a16:creationId xmlns="" xmlns:a16="http://schemas.microsoft.com/office/drawing/2014/main" id="{00000000-0008-0000-0400-0000CC49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4888825" y="819150"/>
          <a:ext cx="104775" cy="104775"/>
        </a:xfrm>
        <a:prstGeom prst="rect">
          <a:avLst/>
        </a:prstGeom>
        <a:noFill/>
        <a:ln w="9525">
          <a:noFill/>
          <a:miter lim="800000"/>
          <a:headEnd/>
          <a:tailEnd/>
        </a:ln>
      </xdr:spPr>
    </xdr:pic>
    <xdr:clientData/>
  </xdr:twoCellAnchor>
  <xdr:twoCellAnchor editAs="oneCell">
    <xdr:from>
      <xdr:col>12</xdr:col>
      <xdr:colOff>0</xdr:colOff>
      <xdr:row>1</xdr:row>
      <xdr:rowOff>0</xdr:rowOff>
    </xdr:from>
    <xdr:to>
      <xdr:col>23</xdr:col>
      <xdr:colOff>440530</xdr:colOff>
      <xdr:row>1</xdr:row>
      <xdr:rowOff>47625</xdr:rowOff>
    </xdr:to>
    <xdr:pic>
      <xdr:nvPicPr>
        <xdr:cNvPr id="18893" name="Picture 1" descr="invis">
          <a:extLst>
            <a:ext uri="{FF2B5EF4-FFF2-40B4-BE49-F238E27FC236}">
              <a16:creationId xmlns="" xmlns:a16="http://schemas.microsoft.com/office/drawing/2014/main" id="{00000000-0008-0000-0400-0000CD49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153775" y="819150"/>
          <a:ext cx="7620000" cy="47625"/>
        </a:xfrm>
        <a:prstGeom prst="rect">
          <a:avLst/>
        </a:prstGeom>
        <a:noFill/>
        <a:ln w="9525">
          <a:noFill/>
          <a:miter lim="800000"/>
          <a:headEnd/>
          <a:tailEnd/>
        </a:ln>
      </xdr:spPr>
    </xdr:pic>
    <xdr:clientData/>
  </xdr:twoCellAnchor>
  <xdr:twoCellAnchor editAs="oneCell">
    <xdr:from>
      <xdr:col>21</xdr:col>
      <xdr:colOff>314325</xdr:colOff>
      <xdr:row>1</xdr:row>
      <xdr:rowOff>0</xdr:rowOff>
    </xdr:from>
    <xdr:to>
      <xdr:col>34</xdr:col>
      <xdr:colOff>9524</xdr:colOff>
      <xdr:row>1</xdr:row>
      <xdr:rowOff>47625</xdr:rowOff>
    </xdr:to>
    <xdr:pic>
      <xdr:nvPicPr>
        <xdr:cNvPr id="18894" name="Picture 2" descr="invis">
          <a:extLst>
            <a:ext uri="{FF2B5EF4-FFF2-40B4-BE49-F238E27FC236}">
              <a16:creationId xmlns="" xmlns:a16="http://schemas.microsoft.com/office/drawing/2014/main" id="{00000000-0008-0000-0400-0000CE49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259300" y="819150"/>
          <a:ext cx="7620000" cy="47625"/>
        </a:xfrm>
        <a:prstGeom prst="rect">
          <a:avLst/>
        </a:prstGeom>
        <a:noFill/>
        <a:ln w="9525">
          <a:noFill/>
          <a:miter lim="800000"/>
          <a:headEnd/>
          <a:tailEnd/>
        </a:ln>
      </xdr:spPr>
    </xdr:pic>
    <xdr:clientData/>
  </xdr:twoCellAnchor>
  <xdr:twoCellAnchor editAs="oneCell">
    <xdr:from>
      <xdr:col>34</xdr:col>
      <xdr:colOff>19050</xdr:colOff>
      <xdr:row>1</xdr:row>
      <xdr:rowOff>0</xdr:rowOff>
    </xdr:from>
    <xdr:to>
      <xdr:col>34</xdr:col>
      <xdr:colOff>123825</xdr:colOff>
      <xdr:row>1</xdr:row>
      <xdr:rowOff>104775</xdr:rowOff>
    </xdr:to>
    <xdr:pic>
      <xdr:nvPicPr>
        <xdr:cNvPr id="18895" name="ijDBFB2A901C23BA170C897DC88A6AE3A7" descr="opentriangle">
          <a:extLst>
            <a:ext uri="{FF2B5EF4-FFF2-40B4-BE49-F238E27FC236}">
              <a16:creationId xmlns="" xmlns:a16="http://schemas.microsoft.com/office/drawing/2014/main" id="{00000000-0008-0000-0400-0000CF49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4888825" y="819150"/>
          <a:ext cx="104775" cy="104775"/>
        </a:xfrm>
        <a:prstGeom prst="rect">
          <a:avLst/>
        </a:prstGeom>
        <a:noFill/>
        <a:ln w="9525">
          <a:noFill/>
          <a:miter lim="800000"/>
          <a:headEnd/>
          <a:tailEnd/>
        </a:ln>
      </xdr:spPr>
    </xdr:pic>
    <xdr:clientData/>
  </xdr:twoCellAnchor>
  <xdr:twoCellAnchor editAs="oneCell">
    <xdr:from>
      <xdr:col>12</xdr:col>
      <xdr:colOff>0</xdr:colOff>
      <xdr:row>1</xdr:row>
      <xdr:rowOff>0</xdr:rowOff>
    </xdr:from>
    <xdr:to>
      <xdr:col>23</xdr:col>
      <xdr:colOff>440530</xdr:colOff>
      <xdr:row>1</xdr:row>
      <xdr:rowOff>47625</xdr:rowOff>
    </xdr:to>
    <xdr:pic>
      <xdr:nvPicPr>
        <xdr:cNvPr id="18896" name="Picture 1" descr="invis">
          <a:extLst>
            <a:ext uri="{FF2B5EF4-FFF2-40B4-BE49-F238E27FC236}">
              <a16:creationId xmlns="" xmlns:a16="http://schemas.microsoft.com/office/drawing/2014/main" id="{00000000-0008-0000-0400-0000D049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153775" y="819150"/>
          <a:ext cx="7620000" cy="47625"/>
        </a:xfrm>
        <a:prstGeom prst="rect">
          <a:avLst/>
        </a:prstGeom>
        <a:noFill/>
        <a:ln w="9525">
          <a:noFill/>
          <a:miter lim="800000"/>
          <a:headEnd/>
          <a:tailEnd/>
        </a:ln>
      </xdr:spPr>
    </xdr:pic>
    <xdr:clientData/>
  </xdr:twoCellAnchor>
  <xdr:twoCellAnchor editAs="oneCell">
    <xdr:from>
      <xdr:col>21</xdr:col>
      <xdr:colOff>314325</xdr:colOff>
      <xdr:row>1</xdr:row>
      <xdr:rowOff>0</xdr:rowOff>
    </xdr:from>
    <xdr:to>
      <xdr:col>34</xdr:col>
      <xdr:colOff>9524</xdr:colOff>
      <xdr:row>1</xdr:row>
      <xdr:rowOff>47625</xdr:rowOff>
    </xdr:to>
    <xdr:pic>
      <xdr:nvPicPr>
        <xdr:cNvPr id="18897" name="Picture 2" descr="invis">
          <a:extLst>
            <a:ext uri="{FF2B5EF4-FFF2-40B4-BE49-F238E27FC236}">
              <a16:creationId xmlns="" xmlns:a16="http://schemas.microsoft.com/office/drawing/2014/main" id="{00000000-0008-0000-0400-0000D149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259300" y="819150"/>
          <a:ext cx="7620000" cy="47625"/>
        </a:xfrm>
        <a:prstGeom prst="rect">
          <a:avLst/>
        </a:prstGeom>
        <a:noFill/>
        <a:ln w="9525">
          <a:noFill/>
          <a:miter lim="800000"/>
          <a:headEnd/>
          <a:tailEnd/>
        </a:ln>
      </xdr:spPr>
    </xdr:pic>
    <xdr:clientData/>
  </xdr:twoCellAnchor>
  <xdr:twoCellAnchor editAs="oneCell">
    <xdr:from>
      <xdr:col>34</xdr:col>
      <xdr:colOff>19050</xdr:colOff>
      <xdr:row>1</xdr:row>
      <xdr:rowOff>0</xdr:rowOff>
    </xdr:from>
    <xdr:to>
      <xdr:col>34</xdr:col>
      <xdr:colOff>123825</xdr:colOff>
      <xdr:row>1</xdr:row>
      <xdr:rowOff>104775</xdr:rowOff>
    </xdr:to>
    <xdr:pic>
      <xdr:nvPicPr>
        <xdr:cNvPr id="18898" name="ijDBFB2A901C23BA170C897DC88A6AE3A7" descr="opentriangle">
          <a:extLst>
            <a:ext uri="{FF2B5EF4-FFF2-40B4-BE49-F238E27FC236}">
              <a16:creationId xmlns="" xmlns:a16="http://schemas.microsoft.com/office/drawing/2014/main" id="{00000000-0008-0000-0400-0000D249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4888825" y="819150"/>
          <a:ext cx="104775" cy="104775"/>
        </a:xfrm>
        <a:prstGeom prst="rect">
          <a:avLst/>
        </a:prstGeom>
        <a:noFill/>
        <a:ln w="9525">
          <a:noFill/>
          <a:miter lim="800000"/>
          <a:headEnd/>
          <a:tailEnd/>
        </a:ln>
      </xdr:spPr>
    </xdr:pic>
    <xdr:clientData/>
  </xdr:twoCellAnchor>
  <xdr:twoCellAnchor editAs="oneCell">
    <xdr:from>
      <xdr:col>12</xdr:col>
      <xdr:colOff>0</xdr:colOff>
      <xdr:row>1</xdr:row>
      <xdr:rowOff>0</xdr:rowOff>
    </xdr:from>
    <xdr:to>
      <xdr:col>23</xdr:col>
      <xdr:colOff>440530</xdr:colOff>
      <xdr:row>1</xdr:row>
      <xdr:rowOff>47625</xdr:rowOff>
    </xdr:to>
    <xdr:pic>
      <xdr:nvPicPr>
        <xdr:cNvPr id="14" name="Picture 1" descr="invis">
          <a:extLst>
            <a:ext uri="{FF2B5EF4-FFF2-40B4-BE49-F238E27FC236}">
              <a16:creationId xmlns="" xmlns:a16="http://schemas.microsoft.com/office/drawing/2014/main" id="{00000000-0008-0000-0400-00000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20425" y="819150"/>
          <a:ext cx="7620000" cy="47625"/>
        </a:xfrm>
        <a:prstGeom prst="rect">
          <a:avLst/>
        </a:prstGeom>
        <a:noFill/>
        <a:ln w="9525">
          <a:noFill/>
          <a:miter lim="800000"/>
          <a:headEnd/>
          <a:tailEnd/>
        </a:ln>
      </xdr:spPr>
    </xdr:pic>
    <xdr:clientData/>
  </xdr:twoCellAnchor>
  <xdr:twoCellAnchor editAs="oneCell">
    <xdr:from>
      <xdr:col>21</xdr:col>
      <xdr:colOff>314325</xdr:colOff>
      <xdr:row>1</xdr:row>
      <xdr:rowOff>0</xdr:rowOff>
    </xdr:from>
    <xdr:to>
      <xdr:col>34</xdr:col>
      <xdr:colOff>9524</xdr:colOff>
      <xdr:row>1</xdr:row>
      <xdr:rowOff>47625</xdr:rowOff>
    </xdr:to>
    <xdr:pic>
      <xdr:nvPicPr>
        <xdr:cNvPr id="15" name="Picture 2" descr="invis">
          <a:extLst>
            <a:ext uri="{FF2B5EF4-FFF2-40B4-BE49-F238E27FC236}">
              <a16:creationId xmlns="" xmlns:a16="http://schemas.microsoft.com/office/drawing/2014/main" id="{00000000-0008-0000-0400-00000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125950" y="819150"/>
          <a:ext cx="7620000" cy="47625"/>
        </a:xfrm>
        <a:prstGeom prst="rect">
          <a:avLst/>
        </a:prstGeom>
        <a:noFill/>
        <a:ln w="9525">
          <a:noFill/>
          <a:miter lim="800000"/>
          <a:headEnd/>
          <a:tailEnd/>
        </a:ln>
      </xdr:spPr>
    </xdr:pic>
    <xdr:clientData/>
  </xdr:twoCellAnchor>
  <xdr:twoCellAnchor editAs="oneCell">
    <xdr:from>
      <xdr:col>34</xdr:col>
      <xdr:colOff>19050</xdr:colOff>
      <xdr:row>1</xdr:row>
      <xdr:rowOff>0</xdr:rowOff>
    </xdr:from>
    <xdr:to>
      <xdr:col>34</xdr:col>
      <xdr:colOff>123825</xdr:colOff>
      <xdr:row>1</xdr:row>
      <xdr:rowOff>104775</xdr:rowOff>
    </xdr:to>
    <xdr:pic>
      <xdr:nvPicPr>
        <xdr:cNvPr id="16" name="ijDBFB2A901C23BA170C897DC88A6AE3A7" descr="opentriangle">
          <a:extLst>
            <a:ext uri="{FF2B5EF4-FFF2-40B4-BE49-F238E27FC236}">
              <a16:creationId xmlns="" xmlns:a16="http://schemas.microsoft.com/office/drawing/2014/main" id="{00000000-0008-0000-0400-00001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4755475" y="819150"/>
          <a:ext cx="104775" cy="104775"/>
        </a:xfrm>
        <a:prstGeom prst="rect">
          <a:avLst/>
        </a:prstGeom>
        <a:noFill/>
        <a:ln w="9525">
          <a:noFill/>
          <a:miter lim="800000"/>
          <a:headEnd/>
          <a:tailEnd/>
        </a:ln>
      </xdr:spPr>
    </xdr:pic>
    <xdr:clientData/>
  </xdr:twoCellAnchor>
  <xdr:twoCellAnchor editAs="oneCell">
    <xdr:from>
      <xdr:col>12</xdr:col>
      <xdr:colOff>0</xdr:colOff>
      <xdr:row>1</xdr:row>
      <xdr:rowOff>0</xdr:rowOff>
    </xdr:from>
    <xdr:to>
      <xdr:col>23</xdr:col>
      <xdr:colOff>440530</xdr:colOff>
      <xdr:row>1</xdr:row>
      <xdr:rowOff>47625</xdr:rowOff>
    </xdr:to>
    <xdr:pic>
      <xdr:nvPicPr>
        <xdr:cNvPr id="17" name="Picture 1" descr="invis">
          <a:extLst>
            <a:ext uri="{FF2B5EF4-FFF2-40B4-BE49-F238E27FC236}">
              <a16:creationId xmlns="" xmlns:a16="http://schemas.microsoft.com/office/drawing/2014/main" id="{00000000-0008-0000-0400-00001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20425" y="819150"/>
          <a:ext cx="7620000" cy="47625"/>
        </a:xfrm>
        <a:prstGeom prst="rect">
          <a:avLst/>
        </a:prstGeom>
        <a:noFill/>
        <a:ln w="9525">
          <a:noFill/>
          <a:miter lim="800000"/>
          <a:headEnd/>
          <a:tailEnd/>
        </a:ln>
      </xdr:spPr>
    </xdr:pic>
    <xdr:clientData/>
  </xdr:twoCellAnchor>
  <xdr:twoCellAnchor editAs="oneCell">
    <xdr:from>
      <xdr:col>21</xdr:col>
      <xdr:colOff>314325</xdr:colOff>
      <xdr:row>1</xdr:row>
      <xdr:rowOff>0</xdr:rowOff>
    </xdr:from>
    <xdr:to>
      <xdr:col>34</xdr:col>
      <xdr:colOff>9524</xdr:colOff>
      <xdr:row>1</xdr:row>
      <xdr:rowOff>47625</xdr:rowOff>
    </xdr:to>
    <xdr:pic>
      <xdr:nvPicPr>
        <xdr:cNvPr id="18" name="Picture 2" descr="invis">
          <a:extLst>
            <a:ext uri="{FF2B5EF4-FFF2-40B4-BE49-F238E27FC236}">
              <a16:creationId xmlns="" xmlns:a16="http://schemas.microsoft.com/office/drawing/2014/main" id="{00000000-0008-0000-0400-00001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125950" y="819150"/>
          <a:ext cx="7620000" cy="47625"/>
        </a:xfrm>
        <a:prstGeom prst="rect">
          <a:avLst/>
        </a:prstGeom>
        <a:noFill/>
        <a:ln w="9525">
          <a:noFill/>
          <a:miter lim="800000"/>
          <a:headEnd/>
          <a:tailEnd/>
        </a:ln>
      </xdr:spPr>
    </xdr:pic>
    <xdr:clientData/>
  </xdr:twoCellAnchor>
  <xdr:twoCellAnchor editAs="oneCell">
    <xdr:from>
      <xdr:col>34</xdr:col>
      <xdr:colOff>19050</xdr:colOff>
      <xdr:row>1</xdr:row>
      <xdr:rowOff>0</xdr:rowOff>
    </xdr:from>
    <xdr:to>
      <xdr:col>34</xdr:col>
      <xdr:colOff>123825</xdr:colOff>
      <xdr:row>1</xdr:row>
      <xdr:rowOff>104775</xdr:rowOff>
    </xdr:to>
    <xdr:pic>
      <xdr:nvPicPr>
        <xdr:cNvPr id="19" name="ijDBFB2A901C23BA170C897DC88A6AE3A7" descr="opentriangle">
          <a:extLst>
            <a:ext uri="{FF2B5EF4-FFF2-40B4-BE49-F238E27FC236}">
              <a16:creationId xmlns="" xmlns:a16="http://schemas.microsoft.com/office/drawing/2014/main" id="{00000000-0008-0000-0400-00001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4755475" y="819150"/>
          <a:ext cx="104775" cy="104775"/>
        </a:xfrm>
        <a:prstGeom prst="rect">
          <a:avLst/>
        </a:prstGeom>
        <a:noFill/>
        <a:ln w="9525">
          <a:noFill/>
          <a:miter lim="800000"/>
          <a:headEnd/>
          <a:tailEnd/>
        </a:ln>
      </xdr:spPr>
    </xdr:pic>
    <xdr:clientData/>
  </xdr:twoCellAnchor>
  <xdr:twoCellAnchor editAs="oneCell">
    <xdr:from>
      <xdr:col>12</xdr:col>
      <xdr:colOff>0</xdr:colOff>
      <xdr:row>1</xdr:row>
      <xdr:rowOff>0</xdr:rowOff>
    </xdr:from>
    <xdr:to>
      <xdr:col>23</xdr:col>
      <xdr:colOff>440530</xdr:colOff>
      <xdr:row>1</xdr:row>
      <xdr:rowOff>47625</xdr:rowOff>
    </xdr:to>
    <xdr:pic>
      <xdr:nvPicPr>
        <xdr:cNvPr id="20" name="Picture 1" descr="invis">
          <a:extLst>
            <a:ext uri="{FF2B5EF4-FFF2-40B4-BE49-F238E27FC236}">
              <a16:creationId xmlns="" xmlns:a16="http://schemas.microsoft.com/office/drawing/2014/main" id="{00000000-0008-0000-0400-00001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20425" y="819150"/>
          <a:ext cx="7620000" cy="47625"/>
        </a:xfrm>
        <a:prstGeom prst="rect">
          <a:avLst/>
        </a:prstGeom>
        <a:noFill/>
        <a:ln w="9525">
          <a:noFill/>
          <a:miter lim="800000"/>
          <a:headEnd/>
          <a:tailEnd/>
        </a:ln>
      </xdr:spPr>
    </xdr:pic>
    <xdr:clientData/>
  </xdr:twoCellAnchor>
  <xdr:twoCellAnchor editAs="oneCell">
    <xdr:from>
      <xdr:col>21</xdr:col>
      <xdr:colOff>314325</xdr:colOff>
      <xdr:row>1</xdr:row>
      <xdr:rowOff>0</xdr:rowOff>
    </xdr:from>
    <xdr:to>
      <xdr:col>34</xdr:col>
      <xdr:colOff>9524</xdr:colOff>
      <xdr:row>1</xdr:row>
      <xdr:rowOff>47625</xdr:rowOff>
    </xdr:to>
    <xdr:pic>
      <xdr:nvPicPr>
        <xdr:cNvPr id="21" name="Picture 2" descr="invis">
          <a:extLst>
            <a:ext uri="{FF2B5EF4-FFF2-40B4-BE49-F238E27FC236}">
              <a16:creationId xmlns="" xmlns:a16="http://schemas.microsoft.com/office/drawing/2014/main" id="{00000000-0008-0000-0400-00001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125950" y="819150"/>
          <a:ext cx="7620000" cy="47625"/>
        </a:xfrm>
        <a:prstGeom prst="rect">
          <a:avLst/>
        </a:prstGeom>
        <a:noFill/>
        <a:ln w="9525">
          <a:noFill/>
          <a:miter lim="800000"/>
          <a:headEnd/>
          <a:tailEnd/>
        </a:ln>
      </xdr:spPr>
    </xdr:pic>
    <xdr:clientData/>
  </xdr:twoCellAnchor>
  <xdr:twoCellAnchor editAs="oneCell">
    <xdr:from>
      <xdr:col>34</xdr:col>
      <xdr:colOff>19050</xdr:colOff>
      <xdr:row>1</xdr:row>
      <xdr:rowOff>0</xdr:rowOff>
    </xdr:from>
    <xdr:to>
      <xdr:col>34</xdr:col>
      <xdr:colOff>123825</xdr:colOff>
      <xdr:row>1</xdr:row>
      <xdr:rowOff>104775</xdr:rowOff>
    </xdr:to>
    <xdr:pic>
      <xdr:nvPicPr>
        <xdr:cNvPr id="22" name="ijDBFB2A901C23BA170C897DC88A6AE3A7" descr="opentriangle">
          <a:extLst>
            <a:ext uri="{FF2B5EF4-FFF2-40B4-BE49-F238E27FC236}">
              <a16:creationId xmlns="" xmlns:a16="http://schemas.microsoft.com/office/drawing/2014/main" id="{00000000-0008-0000-0400-00001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4755475" y="819150"/>
          <a:ext cx="104775" cy="104775"/>
        </a:xfrm>
        <a:prstGeom prst="rect">
          <a:avLst/>
        </a:prstGeom>
        <a:noFill/>
        <a:ln w="9525">
          <a:noFill/>
          <a:miter lim="800000"/>
          <a:headEnd/>
          <a:tailEnd/>
        </a:ln>
      </xdr:spPr>
    </xdr:pic>
    <xdr:clientData/>
  </xdr:twoCellAnchor>
  <xdr:twoCellAnchor editAs="oneCell">
    <xdr:from>
      <xdr:col>12</xdr:col>
      <xdr:colOff>0</xdr:colOff>
      <xdr:row>1</xdr:row>
      <xdr:rowOff>0</xdr:rowOff>
    </xdr:from>
    <xdr:to>
      <xdr:col>23</xdr:col>
      <xdr:colOff>440530</xdr:colOff>
      <xdr:row>1</xdr:row>
      <xdr:rowOff>47625</xdr:rowOff>
    </xdr:to>
    <xdr:pic>
      <xdr:nvPicPr>
        <xdr:cNvPr id="23" name="Picture 1" descr="invis">
          <a:extLst>
            <a:ext uri="{FF2B5EF4-FFF2-40B4-BE49-F238E27FC236}">
              <a16:creationId xmlns="" xmlns:a16="http://schemas.microsoft.com/office/drawing/2014/main" id="{00000000-0008-0000-0400-00001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20425" y="819150"/>
          <a:ext cx="7620000" cy="47625"/>
        </a:xfrm>
        <a:prstGeom prst="rect">
          <a:avLst/>
        </a:prstGeom>
        <a:noFill/>
        <a:ln w="9525">
          <a:noFill/>
          <a:miter lim="800000"/>
          <a:headEnd/>
          <a:tailEnd/>
        </a:ln>
      </xdr:spPr>
    </xdr:pic>
    <xdr:clientData/>
  </xdr:twoCellAnchor>
  <xdr:twoCellAnchor editAs="oneCell">
    <xdr:from>
      <xdr:col>21</xdr:col>
      <xdr:colOff>314325</xdr:colOff>
      <xdr:row>1</xdr:row>
      <xdr:rowOff>0</xdr:rowOff>
    </xdr:from>
    <xdr:to>
      <xdr:col>34</xdr:col>
      <xdr:colOff>9524</xdr:colOff>
      <xdr:row>1</xdr:row>
      <xdr:rowOff>47625</xdr:rowOff>
    </xdr:to>
    <xdr:pic>
      <xdr:nvPicPr>
        <xdr:cNvPr id="24" name="Picture 2" descr="invis">
          <a:extLst>
            <a:ext uri="{FF2B5EF4-FFF2-40B4-BE49-F238E27FC236}">
              <a16:creationId xmlns="" xmlns:a16="http://schemas.microsoft.com/office/drawing/2014/main" id="{00000000-0008-0000-0400-00001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125950" y="819150"/>
          <a:ext cx="7620000" cy="47625"/>
        </a:xfrm>
        <a:prstGeom prst="rect">
          <a:avLst/>
        </a:prstGeom>
        <a:noFill/>
        <a:ln w="9525">
          <a:noFill/>
          <a:miter lim="800000"/>
          <a:headEnd/>
          <a:tailEnd/>
        </a:ln>
      </xdr:spPr>
    </xdr:pic>
    <xdr:clientData/>
  </xdr:twoCellAnchor>
  <xdr:twoCellAnchor editAs="oneCell">
    <xdr:from>
      <xdr:col>34</xdr:col>
      <xdr:colOff>19050</xdr:colOff>
      <xdr:row>1</xdr:row>
      <xdr:rowOff>0</xdr:rowOff>
    </xdr:from>
    <xdr:to>
      <xdr:col>34</xdr:col>
      <xdr:colOff>123825</xdr:colOff>
      <xdr:row>1</xdr:row>
      <xdr:rowOff>104775</xdr:rowOff>
    </xdr:to>
    <xdr:pic>
      <xdr:nvPicPr>
        <xdr:cNvPr id="25" name="ijDBFB2A901C23BA170C897DC88A6AE3A7" descr="opentriangle">
          <a:extLst>
            <a:ext uri="{FF2B5EF4-FFF2-40B4-BE49-F238E27FC236}">
              <a16:creationId xmlns="" xmlns:a16="http://schemas.microsoft.com/office/drawing/2014/main" id="{00000000-0008-0000-0400-00001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4755475" y="819150"/>
          <a:ext cx="104775" cy="104775"/>
        </a:xfrm>
        <a:prstGeom prst="rect">
          <a:avLst/>
        </a:prstGeom>
        <a:noFill/>
        <a:ln w="9525">
          <a:noFill/>
          <a:miter lim="800000"/>
          <a:headEnd/>
          <a:tailEnd/>
        </a:ln>
      </xdr:spPr>
    </xdr:pic>
    <xdr:clientData/>
  </xdr:twoCellAnchor>
  <xdr:twoCellAnchor editAs="oneCell">
    <xdr:from>
      <xdr:col>12</xdr:col>
      <xdr:colOff>0</xdr:colOff>
      <xdr:row>1</xdr:row>
      <xdr:rowOff>0</xdr:rowOff>
    </xdr:from>
    <xdr:to>
      <xdr:col>23</xdr:col>
      <xdr:colOff>440530</xdr:colOff>
      <xdr:row>1</xdr:row>
      <xdr:rowOff>47625</xdr:rowOff>
    </xdr:to>
    <xdr:pic>
      <xdr:nvPicPr>
        <xdr:cNvPr id="26" name="Picture 1" descr="invis">
          <a:extLst>
            <a:ext uri="{FF2B5EF4-FFF2-40B4-BE49-F238E27FC236}">
              <a16:creationId xmlns="" xmlns:a16="http://schemas.microsoft.com/office/drawing/2014/main" id="{00000000-0008-0000-0400-00001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277600" y="495300"/>
          <a:ext cx="7622381" cy="47625"/>
        </a:xfrm>
        <a:prstGeom prst="rect">
          <a:avLst/>
        </a:prstGeom>
        <a:noFill/>
        <a:ln w="9525">
          <a:noFill/>
          <a:miter lim="800000"/>
          <a:headEnd/>
          <a:tailEnd/>
        </a:ln>
      </xdr:spPr>
    </xdr:pic>
    <xdr:clientData/>
  </xdr:twoCellAnchor>
  <xdr:twoCellAnchor editAs="oneCell">
    <xdr:from>
      <xdr:col>21</xdr:col>
      <xdr:colOff>314325</xdr:colOff>
      <xdr:row>1</xdr:row>
      <xdr:rowOff>0</xdr:rowOff>
    </xdr:from>
    <xdr:to>
      <xdr:col>34</xdr:col>
      <xdr:colOff>9524</xdr:colOff>
      <xdr:row>1</xdr:row>
      <xdr:rowOff>47625</xdr:rowOff>
    </xdr:to>
    <xdr:pic>
      <xdr:nvPicPr>
        <xdr:cNvPr id="27" name="Picture 2" descr="invis">
          <a:extLst>
            <a:ext uri="{FF2B5EF4-FFF2-40B4-BE49-F238E27FC236}">
              <a16:creationId xmlns="" xmlns:a16="http://schemas.microsoft.com/office/drawing/2014/main" id="{00000000-0008-0000-0400-00001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554575" y="495300"/>
          <a:ext cx="7620000" cy="47625"/>
        </a:xfrm>
        <a:prstGeom prst="rect">
          <a:avLst/>
        </a:prstGeom>
        <a:noFill/>
        <a:ln w="9525">
          <a:noFill/>
          <a:miter lim="800000"/>
          <a:headEnd/>
          <a:tailEnd/>
        </a:ln>
      </xdr:spPr>
    </xdr:pic>
    <xdr:clientData/>
  </xdr:twoCellAnchor>
  <xdr:twoCellAnchor editAs="oneCell">
    <xdr:from>
      <xdr:col>34</xdr:col>
      <xdr:colOff>19050</xdr:colOff>
      <xdr:row>1</xdr:row>
      <xdr:rowOff>0</xdr:rowOff>
    </xdr:from>
    <xdr:to>
      <xdr:col>34</xdr:col>
      <xdr:colOff>123825</xdr:colOff>
      <xdr:row>1</xdr:row>
      <xdr:rowOff>104775</xdr:rowOff>
    </xdr:to>
    <xdr:pic>
      <xdr:nvPicPr>
        <xdr:cNvPr id="28" name="ijDBFB2A901C23BA170C897DC88A6AE3A7" descr="opentriangle">
          <a:extLst>
            <a:ext uri="{FF2B5EF4-FFF2-40B4-BE49-F238E27FC236}">
              <a16:creationId xmlns="" xmlns:a16="http://schemas.microsoft.com/office/drawing/2014/main" id="{00000000-0008-0000-0400-00001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184100" y="495300"/>
          <a:ext cx="104775" cy="104775"/>
        </a:xfrm>
        <a:prstGeom prst="rect">
          <a:avLst/>
        </a:prstGeom>
        <a:noFill/>
        <a:ln w="9525">
          <a:noFill/>
          <a:miter lim="800000"/>
          <a:headEnd/>
          <a:tailEnd/>
        </a:ln>
      </xdr:spPr>
    </xdr:pic>
    <xdr:clientData/>
  </xdr:twoCellAnchor>
  <xdr:twoCellAnchor editAs="oneCell">
    <xdr:from>
      <xdr:col>12</xdr:col>
      <xdr:colOff>0</xdr:colOff>
      <xdr:row>1</xdr:row>
      <xdr:rowOff>0</xdr:rowOff>
    </xdr:from>
    <xdr:to>
      <xdr:col>23</xdr:col>
      <xdr:colOff>440530</xdr:colOff>
      <xdr:row>1</xdr:row>
      <xdr:rowOff>47625</xdr:rowOff>
    </xdr:to>
    <xdr:pic>
      <xdr:nvPicPr>
        <xdr:cNvPr id="29" name="Picture 1" descr="invis">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277600" y="495300"/>
          <a:ext cx="7622381" cy="47625"/>
        </a:xfrm>
        <a:prstGeom prst="rect">
          <a:avLst/>
        </a:prstGeom>
        <a:noFill/>
        <a:ln w="9525">
          <a:noFill/>
          <a:miter lim="800000"/>
          <a:headEnd/>
          <a:tailEnd/>
        </a:ln>
      </xdr:spPr>
    </xdr:pic>
    <xdr:clientData/>
  </xdr:twoCellAnchor>
  <xdr:twoCellAnchor editAs="oneCell">
    <xdr:from>
      <xdr:col>21</xdr:col>
      <xdr:colOff>314325</xdr:colOff>
      <xdr:row>1</xdr:row>
      <xdr:rowOff>0</xdr:rowOff>
    </xdr:from>
    <xdr:to>
      <xdr:col>34</xdr:col>
      <xdr:colOff>9524</xdr:colOff>
      <xdr:row>1</xdr:row>
      <xdr:rowOff>47625</xdr:rowOff>
    </xdr:to>
    <xdr:pic>
      <xdr:nvPicPr>
        <xdr:cNvPr id="30" name="Picture 2" descr="invis">
          <a:extLst>
            <a:ext uri="{FF2B5EF4-FFF2-40B4-BE49-F238E27FC236}">
              <a16:creationId xmlns="" xmlns:a16="http://schemas.microsoft.com/office/drawing/2014/main" id="{00000000-0008-0000-0400-00001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554575" y="495300"/>
          <a:ext cx="7620000" cy="47625"/>
        </a:xfrm>
        <a:prstGeom prst="rect">
          <a:avLst/>
        </a:prstGeom>
        <a:noFill/>
        <a:ln w="9525">
          <a:noFill/>
          <a:miter lim="800000"/>
          <a:headEnd/>
          <a:tailEnd/>
        </a:ln>
      </xdr:spPr>
    </xdr:pic>
    <xdr:clientData/>
  </xdr:twoCellAnchor>
  <xdr:twoCellAnchor editAs="oneCell">
    <xdr:from>
      <xdr:col>34</xdr:col>
      <xdr:colOff>19050</xdr:colOff>
      <xdr:row>1</xdr:row>
      <xdr:rowOff>0</xdr:rowOff>
    </xdr:from>
    <xdr:to>
      <xdr:col>34</xdr:col>
      <xdr:colOff>123825</xdr:colOff>
      <xdr:row>1</xdr:row>
      <xdr:rowOff>104775</xdr:rowOff>
    </xdr:to>
    <xdr:pic>
      <xdr:nvPicPr>
        <xdr:cNvPr id="31" name="ijDBFB2A901C23BA170C897DC88A6AE3A7" descr="opentriangle">
          <a:extLst>
            <a:ext uri="{FF2B5EF4-FFF2-40B4-BE49-F238E27FC236}">
              <a16:creationId xmlns="" xmlns:a16="http://schemas.microsoft.com/office/drawing/2014/main" id="{00000000-0008-0000-0400-00001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184100" y="495300"/>
          <a:ext cx="104775" cy="104775"/>
        </a:xfrm>
        <a:prstGeom prst="rect">
          <a:avLst/>
        </a:prstGeom>
        <a:noFill/>
        <a:ln w="9525">
          <a:noFill/>
          <a:miter lim="800000"/>
          <a:headEnd/>
          <a:tailEnd/>
        </a:ln>
      </xdr:spPr>
    </xdr:pic>
    <xdr:clientData/>
  </xdr:twoCellAnchor>
  <xdr:twoCellAnchor editAs="oneCell">
    <xdr:from>
      <xdr:col>12</xdr:col>
      <xdr:colOff>0</xdr:colOff>
      <xdr:row>1</xdr:row>
      <xdr:rowOff>0</xdr:rowOff>
    </xdr:from>
    <xdr:to>
      <xdr:col>23</xdr:col>
      <xdr:colOff>440530</xdr:colOff>
      <xdr:row>1</xdr:row>
      <xdr:rowOff>47625</xdr:rowOff>
    </xdr:to>
    <xdr:pic>
      <xdr:nvPicPr>
        <xdr:cNvPr id="32" name="Picture 1" descr="invis">
          <a:extLst>
            <a:ext uri="{FF2B5EF4-FFF2-40B4-BE49-F238E27FC236}">
              <a16:creationId xmlns="" xmlns:a16="http://schemas.microsoft.com/office/drawing/2014/main" id="{00000000-0008-0000-0400-00002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277600" y="495300"/>
          <a:ext cx="7622381" cy="47625"/>
        </a:xfrm>
        <a:prstGeom prst="rect">
          <a:avLst/>
        </a:prstGeom>
        <a:noFill/>
        <a:ln w="9525">
          <a:noFill/>
          <a:miter lim="800000"/>
          <a:headEnd/>
          <a:tailEnd/>
        </a:ln>
      </xdr:spPr>
    </xdr:pic>
    <xdr:clientData/>
  </xdr:twoCellAnchor>
  <xdr:twoCellAnchor editAs="oneCell">
    <xdr:from>
      <xdr:col>21</xdr:col>
      <xdr:colOff>314325</xdr:colOff>
      <xdr:row>1</xdr:row>
      <xdr:rowOff>0</xdr:rowOff>
    </xdr:from>
    <xdr:to>
      <xdr:col>34</xdr:col>
      <xdr:colOff>9524</xdr:colOff>
      <xdr:row>1</xdr:row>
      <xdr:rowOff>47625</xdr:rowOff>
    </xdr:to>
    <xdr:pic>
      <xdr:nvPicPr>
        <xdr:cNvPr id="33" name="Picture 2" descr="invis">
          <a:extLst>
            <a:ext uri="{FF2B5EF4-FFF2-40B4-BE49-F238E27FC236}">
              <a16:creationId xmlns="" xmlns:a16="http://schemas.microsoft.com/office/drawing/2014/main" id="{00000000-0008-0000-0400-00002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554575" y="495300"/>
          <a:ext cx="7620000" cy="47625"/>
        </a:xfrm>
        <a:prstGeom prst="rect">
          <a:avLst/>
        </a:prstGeom>
        <a:noFill/>
        <a:ln w="9525">
          <a:noFill/>
          <a:miter lim="800000"/>
          <a:headEnd/>
          <a:tailEnd/>
        </a:ln>
      </xdr:spPr>
    </xdr:pic>
    <xdr:clientData/>
  </xdr:twoCellAnchor>
  <xdr:twoCellAnchor editAs="oneCell">
    <xdr:from>
      <xdr:col>34</xdr:col>
      <xdr:colOff>19050</xdr:colOff>
      <xdr:row>1</xdr:row>
      <xdr:rowOff>0</xdr:rowOff>
    </xdr:from>
    <xdr:to>
      <xdr:col>34</xdr:col>
      <xdr:colOff>123825</xdr:colOff>
      <xdr:row>1</xdr:row>
      <xdr:rowOff>104775</xdr:rowOff>
    </xdr:to>
    <xdr:pic>
      <xdr:nvPicPr>
        <xdr:cNvPr id="34" name="ijDBFB2A901C23BA170C897DC88A6AE3A7" descr="opentriangle">
          <a:extLst>
            <a:ext uri="{FF2B5EF4-FFF2-40B4-BE49-F238E27FC236}">
              <a16:creationId xmlns="" xmlns:a16="http://schemas.microsoft.com/office/drawing/2014/main" id="{00000000-0008-0000-0400-00002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184100" y="495300"/>
          <a:ext cx="104775" cy="104775"/>
        </a:xfrm>
        <a:prstGeom prst="rect">
          <a:avLst/>
        </a:prstGeom>
        <a:noFill/>
        <a:ln w="9525">
          <a:noFill/>
          <a:miter lim="800000"/>
          <a:headEnd/>
          <a:tailEnd/>
        </a:ln>
      </xdr:spPr>
    </xdr:pic>
    <xdr:clientData/>
  </xdr:twoCellAnchor>
  <xdr:twoCellAnchor editAs="oneCell">
    <xdr:from>
      <xdr:col>12</xdr:col>
      <xdr:colOff>0</xdr:colOff>
      <xdr:row>1</xdr:row>
      <xdr:rowOff>0</xdr:rowOff>
    </xdr:from>
    <xdr:to>
      <xdr:col>23</xdr:col>
      <xdr:colOff>440530</xdr:colOff>
      <xdr:row>1</xdr:row>
      <xdr:rowOff>47625</xdr:rowOff>
    </xdr:to>
    <xdr:pic>
      <xdr:nvPicPr>
        <xdr:cNvPr id="35" name="Picture 1" descr="invis">
          <a:extLst>
            <a:ext uri="{FF2B5EF4-FFF2-40B4-BE49-F238E27FC236}">
              <a16:creationId xmlns="" xmlns:a16="http://schemas.microsoft.com/office/drawing/2014/main" id="{00000000-0008-0000-0400-00002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277600" y="495300"/>
          <a:ext cx="7622381" cy="47625"/>
        </a:xfrm>
        <a:prstGeom prst="rect">
          <a:avLst/>
        </a:prstGeom>
        <a:noFill/>
        <a:ln w="9525">
          <a:noFill/>
          <a:miter lim="800000"/>
          <a:headEnd/>
          <a:tailEnd/>
        </a:ln>
      </xdr:spPr>
    </xdr:pic>
    <xdr:clientData/>
  </xdr:twoCellAnchor>
  <xdr:twoCellAnchor editAs="oneCell">
    <xdr:from>
      <xdr:col>21</xdr:col>
      <xdr:colOff>314325</xdr:colOff>
      <xdr:row>1</xdr:row>
      <xdr:rowOff>0</xdr:rowOff>
    </xdr:from>
    <xdr:to>
      <xdr:col>34</xdr:col>
      <xdr:colOff>9524</xdr:colOff>
      <xdr:row>1</xdr:row>
      <xdr:rowOff>47625</xdr:rowOff>
    </xdr:to>
    <xdr:pic>
      <xdr:nvPicPr>
        <xdr:cNvPr id="36" name="Picture 2" descr="invis">
          <a:extLst>
            <a:ext uri="{FF2B5EF4-FFF2-40B4-BE49-F238E27FC236}">
              <a16:creationId xmlns="" xmlns:a16="http://schemas.microsoft.com/office/drawing/2014/main" id="{00000000-0008-0000-0400-00002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554575" y="495300"/>
          <a:ext cx="7620000" cy="47625"/>
        </a:xfrm>
        <a:prstGeom prst="rect">
          <a:avLst/>
        </a:prstGeom>
        <a:noFill/>
        <a:ln w="9525">
          <a:noFill/>
          <a:miter lim="800000"/>
          <a:headEnd/>
          <a:tailEnd/>
        </a:ln>
      </xdr:spPr>
    </xdr:pic>
    <xdr:clientData/>
  </xdr:twoCellAnchor>
  <xdr:twoCellAnchor editAs="oneCell">
    <xdr:from>
      <xdr:col>34</xdr:col>
      <xdr:colOff>19050</xdr:colOff>
      <xdr:row>1</xdr:row>
      <xdr:rowOff>0</xdr:rowOff>
    </xdr:from>
    <xdr:to>
      <xdr:col>34</xdr:col>
      <xdr:colOff>123825</xdr:colOff>
      <xdr:row>1</xdr:row>
      <xdr:rowOff>104775</xdr:rowOff>
    </xdr:to>
    <xdr:pic>
      <xdr:nvPicPr>
        <xdr:cNvPr id="37" name="ijDBFB2A901C23BA170C897DC88A6AE3A7" descr="opentriangle">
          <a:extLst>
            <a:ext uri="{FF2B5EF4-FFF2-40B4-BE49-F238E27FC236}">
              <a16:creationId xmlns="" xmlns:a16="http://schemas.microsoft.com/office/drawing/2014/main" id="{00000000-0008-0000-0400-00002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184100" y="495300"/>
          <a:ext cx="104775" cy="104775"/>
        </a:xfrm>
        <a:prstGeom prst="rect">
          <a:avLst/>
        </a:prstGeom>
        <a:noFill/>
        <a:ln w="9525">
          <a:noFill/>
          <a:miter lim="800000"/>
          <a:headEnd/>
          <a:tailEnd/>
        </a:ln>
      </xdr:spPr>
    </xdr:pic>
    <xdr:clientData/>
  </xdr:twoCellAnchor>
  <xdr:twoCellAnchor editAs="oneCell">
    <xdr:from>
      <xdr:col>12</xdr:col>
      <xdr:colOff>0</xdr:colOff>
      <xdr:row>1</xdr:row>
      <xdr:rowOff>0</xdr:rowOff>
    </xdr:from>
    <xdr:to>
      <xdr:col>23</xdr:col>
      <xdr:colOff>440530</xdr:colOff>
      <xdr:row>1</xdr:row>
      <xdr:rowOff>47625</xdr:rowOff>
    </xdr:to>
    <xdr:pic>
      <xdr:nvPicPr>
        <xdr:cNvPr id="38" name="Picture 1" descr="invis">
          <a:extLst>
            <a:ext uri="{FF2B5EF4-FFF2-40B4-BE49-F238E27FC236}">
              <a16:creationId xmlns="" xmlns:a16="http://schemas.microsoft.com/office/drawing/2014/main" id="{00000000-0008-0000-0400-00002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277600" y="819150"/>
          <a:ext cx="7622381" cy="47625"/>
        </a:xfrm>
        <a:prstGeom prst="rect">
          <a:avLst/>
        </a:prstGeom>
        <a:noFill/>
        <a:ln w="9525">
          <a:noFill/>
          <a:miter lim="800000"/>
          <a:headEnd/>
          <a:tailEnd/>
        </a:ln>
      </xdr:spPr>
    </xdr:pic>
    <xdr:clientData/>
  </xdr:twoCellAnchor>
  <xdr:twoCellAnchor editAs="oneCell">
    <xdr:from>
      <xdr:col>21</xdr:col>
      <xdr:colOff>314325</xdr:colOff>
      <xdr:row>1</xdr:row>
      <xdr:rowOff>0</xdr:rowOff>
    </xdr:from>
    <xdr:to>
      <xdr:col>34</xdr:col>
      <xdr:colOff>9524</xdr:colOff>
      <xdr:row>1</xdr:row>
      <xdr:rowOff>47625</xdr:rowOff>
    </xdr:to>
    <xdr:pic>
      <xdr:nvPicPr>
        <xdr:cNvPr id="39" name="Picture 2" descr="invis">
          <a:extLst>
            <a:ext uri="{FF2B5EF4-FFF2-40B4-BE49-F238E27FC236}">
              <a16:creationId xmlns="" xmlns:a16="http://schemas.microsoft.com/office/drawing/2014/main" id="{00000000-0008-0000-0400-00002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554575" y="819150"/>
          <a:ext cx="7620000" cy="47625"/>
        </a:xfrm>
        <a:prstGeom prst="rect">
          <a:avLst/>
        </a:prstGeom>
        <a:noFill/>
        <a:ln w="9525">
          <a:noFill/>
          <a:miter lim="800000"/>
          <a:headEnd/>
          <a:tailEnd/>
        </a:ln>
      </xdr:spPr>
    </xdr:pic>
    <xdr:clientData/>
  </xdr:twoCellAnchor>
  <xdr:twoCellAnchor editAs="oneCell">
    <xdr:from>
      <xdr:col>34</xdr:col>
      <xdr:colOff>19050</xdr:colOff>
      <xdr:row>1</xdr:row>
      <xdr:rowOff>0</xdr:rowOff>
    </xdr:from>
    <xdr:to>
      <xdr:col>34</xdr:col>
      <xdr:colOff>123825</xdr:colOff>
      <xdr:row>1</xdr:row>
      <xdr:rowOff>104775</xdr:rowOff>
    </xdr:to>
    <xdr:pic>
      <xdr:nvPicPr>
        <xdr:cNvPr id="40" name="ijDBFB2A901C23BA170C897DC88A6AE3A7" descr="opentriangle">
          <a:extLst>
            <a:ext uri="{FF2B5EF4-FFF2-40B4-BE49-F238E27FC236}">
              <a16:creationId xmlns="" xmlns:a16="http://schemas.microsoft.com/office/drawing/2014/main" id="{00000000-0008-0000-0400-00002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184100" y="819150"/>
          <a:ext cx="104775" cy="104775"/>
        </a:xfrm>
        <a:prstGeom prst="rect">
          <a:avLst/>
        </a:prstGeom>
        <a:noFill/>
        <a:ln w="9525">
          <a:noFill/>
          <a:miter lim="800000"/>
          <a:headEnd/>
          <a:tailEnd/>
        </a:ln>
      </xdr:spPr>
    </xdr:pic>
    <xdr:clientData/>
  </xdr:twoCellAnchor>
  <xdr:twoCellAnchor editAs="oneCell">
    <xdr:from>
      <xdr:col>12</xdr:col>
      <xdr:colOff>0</xdr:colOff>
      <xdr:row>1</xdr:row>
      <xdr:rowOff>0</xdr:rowOff>
    </xdr:from>
    <xdr:to>
      <xdr:col>23</xdr:col>
      <xdr:colOff>440530</xdr:colOff>
      <xdr:row>1</xdr:row>
      <xdr:rowOff>47625</xdr:rowOff>
    </xdr:to>
    <xdr:pic>
      <xdr:nvPicPr>
        <xdr:cNvPr id="41" name="Picture 1" descr="invis">
          <a:extLst>
            <a:ext uri="{FF2B5EF4-FFF2-40B4-BE49-F238E27FC236}">
              <a16:creationId xmlns="" xmlns:a16="http://schemas.microsoft.com/office/drawing/2014/main" id="{00000000-0008-0000-0400-00002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277600" y="819150"/>
          <a:ext cx="7622381" cy="47625"/>
        </a:xfrm>
        <a:prstGeom prst="rect">
          <a:avLst/>
        </a:prstGeom>
        <a:noFill/>
        <a:ln w="9525">
          <a:noFill/>
          <a:miter lim="800000"/>
          <a:headEnd/>
          <a:tailEnd/>
        </a:ln>
      </xdr:spPr>
    </xdr:pic>
    <xdr:clientData/>
  </xdr:twoCellAnchor>
  <xdr:twoCellAnchor editAs="oneCell">
    <xdr:from>
      <xdr:col>21</xdr:col>
      <xdr:colOff>314325</xdr:colOff>
      <xdr:row>1</xdr:row>
      <xdr:rowOff>0</xdr:rowOff>
    </xdr:from>
    <xdr:to>
      <xdr:col>34</xdr:col>
      <xdr:colOff>9524</xdr:colOff>
      <xdr:row>1</xdr:row>
      <xdr:rowOff>47625</xdr:rowOff>
    </xdr:to>
    <xdr:pic>
      <xdr:nvPicPr>
        <xdr:cNvPr id="42" name="Picture 2" descr="invis">
          <a:extLst>
            <a:ext uri="{FF2B5EF4-FFF2-40B4-BE49-F238E27FC236}">
              <a16:creationId xmlns="" xmlns:a16="http://schemas.microsoft.com/office/drawing/2014/main" id="{00000000-0008-0000-0400-00002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554575" y="819150"/>
          <a:ext cx="7620000" cy="47625"/>
        </a:xfrm>
        <a:prstGeom prst="rect">
          <a:avLst/>
        </a:prstGeom>
        <a:noFill/>
        <a:ln w="9525">
          <a:noFill/>
          <a:miter lim="800000"/>
          <a:headEnd/>
          <a:tailEnd/>
        </a:ln>
      </xdr:spPr>
    </xdr:pic>
    <xdr:clientData/>
  </xdr:twoCellAnchor>
  <xdr:twoCellAnchor editAs="oneCell">
    <xdr:from>
      <xdr:col>34</xdr:col>
      <xdr:colOff>19050</xdr:colOff>
      <xdr:row>1</xdr:row>
      <xdr:rowOff>0</xdr:rowOff>
    </xdr:from>
    <xdr:to>
      <xdr:col>34</xdr:col>
      <xdr:colOff>123825</xdr:colOff>
      <xdr:row>1</xdr:row>
      <xdr:rowOff>104775</xdr:rowOff>
    </xdr:to>
    <xdr:pic>
      <xdr:nvPicPr>
        <xdr:cNvPr id="43" name="ijDBFB2A901C23BA170C897DC88A6AE3A7" descr="opentriangle">
          <a:extLst>
            <a:ext uri="{FF2B5EF4-FFF2-40B4-BE49-F238E27FC236}">
              <a16:creationId xmlns="" xmlns:a16="http://schemas.microsoft.com/office/drawing/2014/main" id="{00000000-0008-0000-0400-00002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184100" y="819150"/>
          <a:ext cx="104775" cy="104775"/>
        </a:xfrm>
        <a:prstGeom prst="rect">
          <a:avLst/>
        </a:prstGeom>
        <a:noFill/>
        <a:ln w="9525">
          <a:noFill/>
          <a:miter lim="800000"/>
          <a:headEnd/>
          <a:tailEnd/>
        </a:ln>
      </xdr:spPr>
    </xdr:pic>
    <xdr:clientData/>
  </xdr:twoCellAnchor>
  <xdr:twoCellAnchor editAs="oneCell">
    <xdr:from>
      <xdr:col>12</xdr:col>
      <xdr:colOff>0</xdr:colOff>
      <xdr:row>1</xdr:row>
      <xdr:rowOff>0</xdr:rowOff>
    </xdr:from>
    <xdr:to>
      <xdr:col>23</xdr:col>
      <xdr:colOff>440530</xdr:colOff>
      <xdr:row>1</xdr:row>
      <xdr:rowOff>47625</xdr:rowOff>
    </xdr:to>
    <xdr:pic>
      <xdr:nvPicPr>
        <xdr:cNvPr id="44" name="Picture 1" descr="invis">
          <a:extLst>
            <a:ext uri="{FF2B5EF4-FFF2-40B4-BE49-F238E27FC236}">
              <a16:creationId xmlns="" xmlns:a16="http://schemas.microsoft.com/office/drawing/2014/main" id="{00000000-0008-0000-0400-00002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277600" y="819150"/>
          <a:ext cx="7622381" cy="47625"/>
        </a:xfrm>
        <a:prstGeom prst="rect">
          <a:avLst/>
        </a:prstGeom>
        <a:noFill/>
        <a:ln w="9525">
          <a:noFill/>
          <a:miter lim="800000"/>
          <a:headEnd/>
          <a:tailEnd/>
        </a:ln>
      </xdr:spPr>
    </xdr:pic>
    <xdr:clientData/>
  </xdr:twoCellAnchor>
  <xdr:twoCellAnchor editAs="oneCell">
    <xdr:from>
      <xdr:col>21</xdr:col>
      <xdr:colOff>314325</xdr:colOff>
      <xdr:row>1</xdr:row>
      <xdr:rowOff>0</xdr:rowOff>
    </xdr:from>
    <xdr:to>
      <xdr:col>34</xdr:col>
      <xdr:colOff>9524</xdr:colOff>
      <xdr:row>1</xdr:row>
      <xdr:rowOff>47625</xdr:rowOff>
    </xdr:to>
    <xdr:pic>
      <xdr:nvPicPr>
        <xdr:cNvPr id="45" name="Picture 2" descr="invis">
          <a:extLst>
            <a:ext uri="{FF2B5EF4-FFF2-40B4-BE49-F238E27FC236}">
              <a16:creationId xmlns="" xmlns:a16="http://schemas.microsoft.com/office/drawing/2014/main" id="{00000000-0008-0000-0400-00002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554575" y="819150"/>
          <a:ext cx="7620000" cy="47625"/>
        </a:xfrm>
        <a:prstGeom prst="rect">
          <a:avLst/>
        </a:prstGeom>
        <a:noFill/>
        <a:ln w="9525">
          <a:noFill/>
          <a:miter lim="800000"/>
          <a:headEnd/>
          <a:tailEnd/>
        </a:ln>
      </xdr:spPr>
    </xdr:pic>
    <xdr:clientData/>
  </xdr:twoCellAnchor>
  <xdr:twoCellAnchor editAs="oneCell">
    <xdr:from>
      <xdr:col>34</xdr:col>
      <xdr:colOff>19050</xdr:colOff>
      <xdr:row>1</xdr:row>
      <xdr:rowOff>0</xdr:rowOff>
    </xdr:from>
    <xdr:to>
      <xdr:col>34</xdr:col>
      <xdr:colOff>123825</xdr:colOff>
      <xdr:row>1</xdr:row>
      <xdr:rowOff>104775</xdr:rowOff>
    </xdr:to>
    <xdr:pic>
      <xdr:nvPicPr>
        <xdr:cNvPr id="46" name="ijDBFB2A901C23BA170C897DC88A6AE3A7" descr="opentriangle">
          <a:extLst>
            <a:ext uri="{FF2B5EF4-FFF2-40B4-BE49-F238E27FC236}">
              <a16:creationId xmlns="" xmlns:a16="http://schemas.microsoft.com/office/drawing/2014/main" id="{00000000-0008-0000-0400-00002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184100" y="819150"/>
          <a:ext cx="104775" cy="104775"/>
        </a:xfrm>
        <a:prstGeom prst="rect">
          <a:avLst/>
        </a:prstGeom>
        <a:noFill/>
        <a:ln w="9525">
          <a:noFill/>
          <a:miter lim="800000"/>
          <a:headEnd/>
          <a:tailEnd/>
        </a:ln>
      </xdr:spPr>
    </xdr:pic>
    <xdr:clientData/>
  </xdr:twoCellAnchor>
  <xdr:twoCellAnchor editAs="oneCell">
    <xdr:from>
      <xdr:col>12</xdr:col>
      <xdr:colOff>0</xdr:colOff>
      <xdr:row>1</xdr:row>
      <xdr:rowOff>0</xdr:rowOff>
    </xdr:from>
    <xdr:to>
      <xdr:col>23</xdr:col>
      <xdr:colOff>440530</xdr:colOff>
      <xdr:row>1</xdr:row>
      <xdr:rowOff>47625</xdr:rowOff>
    </xdr:to>
    <xdr:pic>
      <xdr:nvPicPr>
        <xdr:cNvPr id="47" name="Picture 1" descr="invis">
          <a:extLst>
            <a:ext uri="{FF2B5EF4-FFF2-40B4-BE49-F238E27FC236}">
              <a16:creationId xmlns="" xmlns:a16="http://schemas.microsoft.com/office/drawing/2014/main" id="{00000000-0008-0000-0400-00002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277600" y="819150"/>
          <a:ext cx="7622381" cy="47625"/>
        </a:xfrm>
        <a:prstGeom prst="rect">
          <a:avLst/>
        </a:prstGeom>
        <a:noFill/>
        <a:ln w="9525">
          <a:noFill/>
          <a:miter lim="800000"/>
          <a:headEnd/>
          <a:tailEnd/>
        </a:ln>
      </xdr:spPr>
    </xdr:pic>
    <xdr:clientData/>
  </xdr:twoCellAnchor>
  <xdr:twoCellAnchor editAs="oneCell">
    <xdr:from>
      <xdr:col>21</xdr:col>
      <xdr:colOff>314325</xdr:colOff>
      <xdr:row>1</xdr:row>
      <xdr:rowOff>0</xdr:rowOff>
    </xdr:from>
    <xdr:to>
      <xdr:col>34</xdr:col>
      <xdr:colOff>9524</xdr:colOff>
      <xdr:row>1</xdr:row>
      <xdr:rowOff>47625</xdr:rowOff>
    </xdr:to>
    <xdr:pic>
      <xdr:nvPicPr>
        <xdr:cNvPr id="48" name="Picture 2" descr="invis">
          <a:extLst>
            <a:ext uri="{FF2B5EF4-FFF2-40B4-BE49-F238E27FC236}">
              <a16:creationId xmlns="" xmlns:a16="http://schemas.microsoft.com/office/drawing/2014/main" id="{00000000-0008-0000-0400-00003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554575" y="819150"/>
          <a:ext cx="7620000" cy="47625"/>
        </a:xfrm>
        <a:prstGeom prst="rect">
          <a:avLst/>
        </a:prstGeom>
        <a:noFill/>
        <a:ln w="9525">
          <a:noFill/>
          <a:miter lim="800000"/>
          <a:headEnd/>
          <a:tailEnd/>
        </a:ln>
      </xdr:spPr>
    </xdr:pic>
    <xdr:clientData/>
  </xdr:twoCellAnchor>
  <xdr:twoCellAnchor editAs="oneCell">
    <xdr:from>
      <xdr:col>34</xdr:col>
      <xdr:colOff>19050</xdr:colOff>
      <xdr:row>1</xdr:row>
      <xdr:rowOff>0</xdr:rowOff>
    </xdr:from>
    <xdr:to>
      <xdr:col>34</xdr:col>
      <xdr:colOff>123825</xdr:colOff>
      <xdr:row>1</xdr:row>
      <xdr:rowOff>104775</xdr:rowOff>
    </xdr:to>
    <xdr:pic>
      <xdr:nvPicPr>
        <xdr:cNvPr id="49" name="ijDBFB2A901C23BA170C897DC88A6AE3A7" descr="opentriangle">
          <a:extLst>
            <a:ext uri="{FF2B5EF4-FFF2-40B4-BE49-F238E27FC236}">
              <a16:creationId xmlns="" xmlns:a16="http://schemas.microsoft.com/office/drawing/2014/main" id="{00000000-0008-0000-0400-00003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184100" y="819150"/>
          <a:ext cx="104775" cy="104775"/>
        </a:xfrm>
        <a:prstGeom prst="rect">
          <a:avLst/>
        </a:prstGeom>
        <a:noFill/>
        <a:ln w="9525">
          <a:noFill/>
          <a:miter lim="800000"/>
          <a:headEnd/>
          <a:tailEnd/>
        </a:ln>
      </xdr:spPr>
    </xdr:pic>
    <xdr:clientData/>
  </xdr:twoCellAnchor>
  <xdr:twoCellAnchor editAs="oneCell">
    <xdr:from>
      <xdr:col>12</xdr:col>
      <xdr:colOff>0</xdr:colOff>
      <xdr:row>1</xdr:row>
      <xdr:rowOff>0</xdr:rowOff>
    </xdr:from>
    <xdr:to>
      <xdr:col>23</xdr:col>
      <xdr:colOff>440530</xdr:colOff>
      <xdr:row>1</xdr:row>
      <xdr:rowOff>47625</xdr:rowOff>
    </xdr:to>
    <xdr:pic>
      <xdr:nvPicPr>
        <xdr:cNvPr id="50" name="Picture 1" descr="invis">
          <a:extLst>
            <a:ext uri="{FF2B5EF4-FFF2-40B4-BE49-F238E27FC236}">
              <a16:creationId xmlns="" xmlns:a16="http://schemas.microsoft.com/office/drawing/2014/main" id="{00000000-0008-0000-0400-00003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153775" y="981075"/>
          <a:ext cx="7622381" cy="47625"/>
        </a:xfrm>
        <a:prstGeom prst="rect">
          <a:avLst/>
        </a:prstGeom>
        <a:noFill/>
        <a:ln w="9525">
          <a:noFill/>
          <a:miter lim="800000"/>
          <a:headEnd/>
          <a:tailEnd/>
        </a:ln>
      </xdr:spPr>
    </xdr:pic>
    <xdr:clientData/>
  </xdr:twoCellAnchor>
  <xdr:twoCellAnchor editAs="oneCell">
    <xdr:from>
      <xdr:col>21</xdr:col>
      <xdr:colOff>314325</xdr:colOff>
      <xdr:row>1</xdr:row>
      <xdr:rowOff>0</xdr:rowOff>
    </xdr:from>
    <xdr:to>
      <xdr:col>34</xdr:col>
      <xdr:colOff>9524</xdr:colOff>
      <xdr:row>1</xdr:row>
      <xdr:rowOff>47625</xdr:rowOff>
    </xdr:to>
    <xdr:pic>
      <xdr:nvPicPr>
        <xdr:cNvPr id="51" name="Picture 2" descr="invis">
          <a:extLst>
            <a:ext uri="{FF2B5EF4-FFF2-40B4-BE49-F238E27FC236}">
              <a16:creationId xmlns="" xmlns:a16="http://schemas.microsoft.com/office/drawing/2014/main" id="{00000000-0008-0000-0400-00003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430750" y="495300"/>
          <a:ext cx="7620000" cy="47625"/>
        </a:xfrm>
        <a:prstGeom prst="rect">
          <a:avLst/>
        </a:prstGeom>
        <a:noFill/>
        <a:ln w="9525">
          <a:noFill/>
          <a:miter lim="800000"/>
          <a:headEnd/>
          <a:tailEnd/>
        </a:ln>
      </xdr:spPr>
    </xdr:pic>
    <xdr:clientData/>
  </xdr:twoCellAnchor>
  <xdr:twoCellAnchor editAs="oneCell">
    <xdr:from>
      <xdr:col>34</xdr:col>
      <xdr:colOff>19050</xdr:colOff>
      <xdr:row>1</xdr:row>
      <xdr:rowOff>0</xdr:rowOff>
    </xdr:from>
    <xdr:to>
      <xdr:col>34</xdr:col>
      <xdr:colOff>123825</xdr:colOff>
      <xdr:row>1</xdr:row>
      <xdr:rowOff>104775</xdr:rowOff>
    </xdr:to>
    <xdr:pic>
      <xdr:nvPicPr>
        <xdr:cNvPr id="52" name="ijDBFB2A901C23BA170C897DC88A6AE3A7" descr="opentriangle">
          <a:extLst>
            <a:ext uri="{FF2B5EF4-FFF2-40B4-BE49-F238E27FC236}">
              <a16:creationId xmlns="" xmlns:a16="http://schemas.microsoft.com/office/drawing/2014/main" id="{00000000-0008-0000-0400-00003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060275" y="495300"/>
          <a:ext cx="104775" cy="104775"/>
        </a:xfrm>
        <a:prstGeom prst="rect">
          <a:avLst/>
        </a:prstGeom>
        <a:noFill/>
        <a:ln w="9525">
          <a:noFill/>
          <a:miter lim="800000"/>
          <a:headEnd/>
          <a:tailEnd/>
        </a:ln>
      </xdr:spPr>
    </xdr:pic>
    <xdr:clientData/>
  </xdr:twoCellAnchor>
  <xdr:twoCellAnchor editAs="oneCell">
    <xdr:from>
      <xdr:col>12</xdr:col>
      <xdr:colOff>0</xdr:colOff>
      <xdr:row>1</xdr:row>
      <xdr:rowOff>0</xdr:rowOff>
    </xdr:from>
    <xdr:to>
      <xdr:col>23</xdr:col>
      <xdr:colOff>440530</xdr:colOff>
      <xdr:row>1</xdr:row>
      <xdr:rowOff>47625</xdr:rowOff>
    </xdr:to>
    <xdr:pic>
      <xdr:nvPicPr>
        <xdr:cNvPr id="53" name="Picture 1" descr="invis">
          <a:extLst>
            <a:ext uri="{FF2B5EF4-FFF2-40B4-BE49-F238E27FC236}">
              <a16:creationId xmlns="" xmlns:a16="http://schemas.microsoft.com/office/drawing/2014/main" id="{00000000-0008-0000-0400-00003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153775" y="981075"/>
          <a:ext cx="7622381" cy="47625"/>
        </a:xfrm>
        <a:prstGeom prst="rect">
          <a:avLst/>
        </a:prstGeom>
        <a:noFill/>
        <a:ln w="9525">
          <a:noFill/>
          <a:miter lim="800000"/>
          <a:headEnd/>
          <a:tailEnd/>
        </a:ln>
      </xdr:spPr>
    </xdr:pic>
    <xdr:clientData/>
  </xdr:twoCellAnchor>
  <xdr:twoCellAnchor editAs="oneCell">
    <xdr:from>
      <xdr:col>21</xdr:col>
      <xdr:colOff>314325</xdr:colOff>
      <xdr:row>1</xdr:row>
      <xdr:rowOff>0</xdr:rowOff>
    </xdr:from>
    <xdr:to>
      <xdr:col>34</xdr:col>
      <xdr:colOff>9524</xdr:colOff>
      <xdr:row>1</xdr:row>
      <xdr:rowOff>47625</xdr:rowOff>
    </xdr:to>
    <xdr:pic>
      <xdr:nvPicPr>
        <xdr:cNvPr id="54" name="Picture 2" descr="invis">
          <a:extLst>
            <a:ext uri="{FF2B5EF4-FFF2-40B4-BE49-F238E27FC236}">
              <a16:creationId xmlns="" xmlns:a16="http://schemas.microsoft.com/office/drawing/2014/main" id="{00000000-0008-0000-0400-00003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430750" y="495300"/>
          <a:ext cx="7620000" cy="47625"/>
        </a:xfrm>
        <a:prstGeom prst="rect">
          <a:avLst/>
        </a:prstGeom>
        <a:noFill/>
        <a:ln w="9525">
          <a:noFill/>
          <a:miter lim="800000"/>
          <a:headEnd/>
          <a:tailEnd/>
        </a:ln>
      </xdr:spPr>
    </xdr:pic>
    <xdr:clientData/>
  </xdr:twoCellAnchor>
  <xdr:twoCellAnchor editAs="oneCell">
    <xdr:from>
      <xdr:col>34</xdr:col>
      <xdr:colOff>19050</xdr:colOff>
      <xdr:row>1</xdr:row>
      <xdr:rowOff>0</xdr:rowOff>
    </xdr:from>
    <xdr:to>
      <xdr:col>34</xdr:col>
      <xdr:colOff>123825</xdr:colOff>
      <xdr:row>1</xdr:row>
      <xdr:rowOff>104775</xdr:rowOff>
    </xdr:to>
    <xdr:pic>
      <xdr:nvPicPr>
        <xdr:cNvPr id="55" name="ijDBFB2A901C23BA170C897DC88A6AE3A7" descr="opentriangle">
          <a:extLst>
            <a:ext uri="{FF2B5EF4-FFF2-40B4-BE49-F238E27FC236}">
              <a16:creationId xmlns="" xmlns:a16="http://schemas.microsoft.com/office/drawing/2014/main" id="{00000000-0008-0000-0400-00003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060275" y="495300"/>
          <a:ext cx="104775" cy="104775"/>
        </a:xfrm>
        <a:prstGeom prst="rect">
          <a:avLst/>
        </a:prstGeom>
        <a:noFill/>
        <a:ln w="9525">
          <a:noFill/>
          <a:miter lim="800000"/>
          <a:headEnd/>
          <a:tailEnd/>
        </a:ln>
      </xdr:spPr>
    </xdr:pic>
    <xdr:clientData/>
  </xdr:twoCellAnchor>
  <xdr:twoCellAnchor editAs="oneCell">
    <xdr:from>
      <xdr:col>12</xdr:col>
      <xdr:colOff>0</xdr:colOff>
      <xdr:row>1</xdr:row>
      <xdr:rowOff>0</xdr:rowOff>
    </xdr:from>
    <xdr:to>
      <xdr:col>23</xdr:col>
      <xdr:colOff>440530</xdr:colOff>
      <xdr:row>1</xdr:row>
      <xdr:rowOff>47625</xdr:rowOff>
    </xdr:to>
    <xdr:pic>
      <xdr:nvPicPr>
        <xdr:cNvPr id="56" name="Picture 1" descr="invis">
          <a:extLst>
            <a:ext uri="{FF2B5EF4-FFF2-40B4-BE49-F238E27FC236}">
              <a16:creationId xmlns="" xmlns:a16="http://schemas.microsoft.com/office/drawing/2014/main" id="{00000000-0008-0000-0400-00003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153775" y="981075"/>
          <a:ext cx="7622381" cy="47625"/>
        </a:xfrm>
        <a:prstGeom prst="rect">
          <a:avLst/>
        </a:prstGeom>
        <a:noFill/>
        <a:ln w="9525">
          <a:noFill/>
          <a:miter lim="800000"/>
          <a:headEnd/>
          <a:tailEnd/>
        </a:ln>
      </xdr:spPr>
    </xdr:pic>
    <xdr:clientData/>
  </xdr:twoCellAnchor>
  <xdr:twoCellAnchor editAs="oneCell">
    <xdr:from>
      <xdr:col>21</xdr:col>
      <xdr:colOff>314325</xdr:colOff>
      <xdr:row>1</xdr:row>
      <xdr:rowOff>0</xdr:rowOff>
    </xdr:from>
    <xdr:to>
      <xdr:col>34</xdr:col>
      <xdr:colOff>9524</xdr:colOff>
      <xdr:row>1</xdr:row>
      <xdr:rowOff>47625</xdr:rowOff>
    </xdr:to>
    <xdr:pic>
      <xdr:nvPicPr>
        <xdr:cNvPr id="57" name="Picture 2" descr="invis">
          <a:extLst>
            <a:ext uri="{FF2B5EF4-FFF2-40B4-BE49-F238E27FC236}">
              <a16:creationId xmlns="" xmlns:a16="http://schemas.microsoft.com/office/drawing/2014/main" id="{00000000-0008-0000-0400-00003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430750" y="495300"/>
          <a:ext cx="7620000" cy="47625"/>
        </a:xfrm>
        <a:prstGeom prst="rect">
          <a:avLst/>
        </a:prstGeom>
        <a:noFill/>
        <a:ln w="9525">
          <a:noFill/>
          <a:miter lim="800000"/>
          <a:headEnd/>
          <a:tailEnd/>
        </a:ln>
      </xdr:spPr>
    </xdr:pic>
    <xdr:clientData/>
  </xdr:twoCellAnchor>
  <xdr:twoCellAnchor editAs="oneCell">
    <xdr:from>
      <xdr:col>34</xdr:col>
      <xdr:colOff>19050</xdr:colOff>
      <xdr:row>1</xdr:row>
      <xdr:rowOff>0</xdr:rowOff>
    </xdr:from>
    <xdr:to>
      <xdr:col>34</xdr:col>
      <xdr:colOff>123825</xdr:colOff>
      <xdr:row>1</xdr:row>
      <xdr:rowOff>104775</xdr:rowOff>
    </xdr:to>
    <xdr:pic>
      <xdr:nvPicPr>
        <xdr:cNvPr id="58" name="ijDBFB2A901C23BA170C897DC88A6AE3A7" descr="opentriangle">
          <a:extLst>
            <a:ext uri="{FF2B5EF4-FFF2-40B4-BE49-F238E27FC236}">
              <a16:creationId xmlns="" xmlns:a16="http://schemas.microsoft.com/office/drawing/2014/main" id="{00000000-0008-0000-0400-00003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060275" y="495300"/>
          <a:ext cx="104775" cy="104775"/>
        </a:xfrm>
        <a:prstGeom prst="rect">
          <a:avLst/>
        </a:prstGeom>
        <a:noFill/>
        <a:ln w="9525">
          <a:noFill/>
          <a:miter lim="800000"/>
          <a:headEnd/>
          <a:tailEnd/>
        </a:ln>
      </xdr:spPr>
    </xdr:pic>
    <xdr:clientData/>
  </xdr:twoCellAnchor>
  <xdr:twoCellAnchor editAs="oneCell">
    <xdr:from>
      <xdr:col>12</xdr:col>
      <xdr:colOff>0</xdr:colOff>
      <xdr:row>1</xdr:row>
      <xdr:rowOff>0</xdr:rowOff>
    </xdr:from>
    <xdr:to>
      <xdr:col>23</xdr:col>
      <xdr:colOff>440530</xdr:colOff>
      <xdr:row>1</xdr:row>
      <xdr:rowOff>47625</xdr:rowOff>
    </xdr:to>
    <xdr:pic>
      <xdr:nvPicPr>
        <xdr:cNvPr id="59" name="Picture 1" descr="invis">
          <a:extLst>
            <a:ext uri="{FF2B5EF4-FFF2-40B4-BE49-F238E27FC236}">
              <a16:creationId xmlns="" xmlns:a16="http://schemas.microsoft.com/office/drawing/2014/main" id="{00000000-0008-0000-0400-00003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153775" y="981075"/>
          <a:ext cx="7622381" cy="47625"/>
        </a:xfrm>
        <a:prstGeom prst="rect">
          <a:avLst/>
        </a:prstGeom>
        <a:noFill/>
        <a:ln w="9525">
          <a:noFill/>
          <a:miter lim="800000"/>
          <a:headEnd/>
          <a:tailEnd/>
        </a:ln>
      </xdr:spPr>
    </xdr:pic>
    <xdr:clientData/>
  </xdr:twoCellAnchor>
  <xdr:twoCellAnchor editAs="oneCell">
    <xdr:from>
      <xdr:col>21</xdr:col>
      <xdr:colOff>314325</xdr:colOff>
      <xdr:row>1</xdr:row>
      <xdr:rowOff>0</xdr:rowOff>
    </xdr:from>
    <xdr:to>
      <xdr:col>34</xdr:col>
      <xdr:colOff>9524</xdr:colOff>
      <xdr:row>1</xdr:row>
      <xdr:rowOff>47625</xdr:rowOff>
    </xdr:to>
    <xdr:pic>
      <xdr:nvPicPr>
        <xdr:cNvPr id="60" name="Picture 2" descr="invis">
          <a:extLst>
            <a:ext uri="{FF2B5EF4-FFF2-40B4-BE49-F238E27FC236}">
              <a16:creationId xmlns="" xmlns:a16="http://schemas.microsoft.com/office/drawing/2014/main" id="{00000000-0008-0000-0400-00003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430750" y="495300"/>
          <a:ext cx="7620000" cy="47625"/>
        </a:xfrm>
        <a:prstGeom prst="rect">
          <a:avLst/>
        </a:prstGeom>
        <a:noFill/>
        <a:ln w="9525">
          <a:noFill/>
          <a:miter lim="800000"/>
          <a:headEnd/>
          <a:tailEnd/>
        </a:ln>
      </xdr:spPr>
    </xdr:pic>
    <xdr:clientData/>
  </xdr:twoCellAnchor>
  <xdr:twoCellAnchor editAs="oneCell">
    <xdr:from>
      <xdr:col>34</xdr:col>
      <xdr:colOff>19050</xdr:colOff>
      <xdr:row>1</xdr:row>
      <xdr:rowOff>0</xdr:rowOff>
    </xdr:from>
    <xdr:to>
      <xdr:col>34</xdr:col>
      <xdr:colOff>123825</xdr:colOff>
      <xdr:row>1</xdr:row>
      <xdr:rowOff>104775</xdr:rowOff>
    </xdr:to>
    <xdr:pic>
      <xdr:nvPicPr>
        <xdr:cNvPr id="61" name="ijDBFB2A901C23BA170C897DC88A6AE3A7" descr="opentriangle">
          <a:extLst>
            <a:ext uri="{FF2B5EF4-FFF2-40B4-BE49-F238E27FC236}">
              <a16:creationId xmlns="" xmlns:a16="http://schemas.microsoft.com/office/drawing/2014/main" id="{00000000-0008-0000-0400-00003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060275" y="495300"/>
          <a:ext cx="104775" cy="104775"/>
        </a:xfrm>
        <a:prstGeom prst="rect">
          <a:avLst/>
        </a:prstGeom>
        <a:noFill/>
        <a:ln w="9525">
          <a:noFill/>
          <a:miter lim="800000"/>
          <a:headEnd/>
          <a:tailEnd/>
        </a:ln>
      </xdr:spPr>
    </xdr:pic>
    <xdr:clientData/>
  </xdr:twoCellAnchor>
  <xdr:twoCellAnchor editAs="oneCell">
    <xdr:from>
      <xdr:col>12</xdr:col>
      <xdr:colOff>0</xdr:colOff>
      <xdr:row>1</xdr:row>
      <xdr:rowOff>0</xdr:rowOff>
    </xdr:from>
    <xdr:to>
      <xdr:col>23</xdr:col>
      <xdr:colOff>440530</xdr:colOff>
      <xdr:row>1</xdr:row>
      <xdr:rowOff>47625</xdr:rowOff>
    </xdr:to>
    <xdr:pic>
      <xdr:nvPicPr>
        <xdr:cNvPr id="62" name="Picture 1" descr="invis">
          <a:extLst>
            <a:ext uri="{FF2B5EF4-FFF2-40B4-BE49-F238E27FC236}">
              <a16:creationId xmlns="" xmlns:a16="http://schemas.microsoft.com/office/drawing/2014/main" id="{00000000-0008-0000-0400-00003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153775" y="981075"/>
          <a:ext cx="7622381" cy="47625"/>
        </a:xfrm>
        <a:prstGeom prst="rect">
          <a:avLst/>
        </a:prstGeom>
        <a:noFill/>
        <a:ln w="9525">
          <a:noFill/>
          <a:miter lim="800000"/>
          <a:headEnd/>
          <a:tailEnd/>
        </a:ln>
      </xdr:spPr>
    </xdr:pic>
    <xdr:clientData/>
  </xdr:twoCellAnchor>
  <xdr:twoCellAnchor editAs="oneCell">
    <xdr:from>
      <xdr:col>21</xdr:col>
      <xdr:colOff>314325</xdr:colOff>
      <xdr:row>1</xdr:row>
      <xdr:rowOff>0</xdr:rowOff>
    </xdr:from>
    <xdr:to>
      <xdr:col>34</xdr:col>
      <xdr:colOff>9524</xdr:colOff>
      <xdr:row>1</xdr:row>
      <xdr:rowOff>47625</xdr:rowOff>
    </xdr:to>
    <xdr:pic>
      <xdr:nvPicPr>
        <xdr:cNvPr id="63" name="Picture 2" descr="invis">
          <a:extLst>
            <a:ext uri="{FF2B5EF4-FFF2-40B4-BE49-F238E27FC236}">
              <a16:creationId xmlns="" xmlns:a16="http://schemas.microsoft.com/office/drawing/2014/main" id="{00000000-0008-0000-0400-00003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430750" y="495300"/>
          <a:ext cx="7620000" cy="47625"/>
        </a:xfrm>
        <a:prstGeom prst="rect">
          <a:avLst/>
        </a:prstGeom>
        <a:noFill/>
        <a:ln w="9525">
          <a:noFill/>
          <a:miter lim="800000"/>
          <a:headEnd/>
          <a:tailEnd/>
        </a:ln>
      </xdr:spPr>
    </xdr:pic>
    <xdr:clientData/>
  </xdr:twoCellAnchor>
  <xdr:twoCellAnchor editAs="oneCell">
    <xdr:from>
      <xdr:col>34</xdr:col>
      <xdr:colOff>19050</xdr:colOff>
      <xdr:row>1</xdr:row>
      <xdr:rowOff>0</xdr:rowOff>
    </xdr:from>
    <xdr:to>
      <xdr:col>34</xdr:col>
      <xdr:colOff>123825</xdr:colOff>
      <xdr:row>1</xdr:row>
      <xdr:rowOff>104775</xdr:rowOff>
    </xdr:to>
    <xdr:pic>
      <xdr:nvPicPr>
        <xdr:cNvPr id="64" name="ijDBFB2A901C23BA170C897DC88A6AE3A7" descr="opentriangle">
          <a:extLst>
            <a:ext uri="{FF2B5EF4-FFF2-40B4-BE49-F238E27FC236}">
              <a16:creationId xmlns="" xmlns:a16="http://schemas.microsoft.com/office/drawing/2014/main" id="{00000000-0008-0000-0400-00004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060275" y="495300"/>
          <a:ext cx="104775" cy="104775"/>
        </a:xfrm>
        <a:prstGeom prst="rect">
          <a:avLst/>
        </a:prstGeom>
        <a:noFill/>
        <a:ln w="9525">
          <a:noFill/>
          <a:miter lim="800000"/>
          <a:headEnd/>
          <a:tailEnd/>
        </a:ln>
      </xdr:spPr>
    </xdr:pic>
    <xdr:clientData/>
  </xdr:twoCellAnchor>
  <xdr:twoCellAnchor editAs="oneCell">
    <xdr:from>
      <xdr:col>12</xdr:col>
      <xdr:colOff>0</xdr:colOff>
      <xdr:row>1</xdr:row>
      <xdr:rowOff>0</xdr:rowOff>
    </xdr:from>
    <xdr:to>
      <xdr:col>23</xdr:col>
      <xdr:colOff>440530</xdr:colOff>
      <xdr:row>1</xdr:row>
      <xdr:rowOff>47625</xdr:rowOff>
    </xdr:to>
    <xdr:pic>
      <xdr:nvPicPr>
        <xdr:cNvPr id="65" name="Picture 1" descr="invis">
          <a:extLst>
            <a:ext uri="{FF2B5EF4-FFF2-40B4-BE49-F238E27FC236}">
              <a16:creationId xmlns="" xmlns:a16="http://schemas.microsoft.com/office/drawing/2014/main" id="{00000000-0008-0000-0400-00004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153775" y="981075"/>
          <a:ext cx="7622381" cy="47625"/>
        </a:xfrm>
        <a:prstGeom prst="rect">
          <a:avLst/>
        </a:prstGeom>
        <a:noFill/>
        <a:ln w="9525">
          <a:noFill/>
          <a:miter lim="800000"/>
          <a:headEnd/>
          <a:tailEnd/>
        </a:ln>
      </xdr:spPr>
    </xdr:pic>
    <xdr:clientData/>
  </xdr:twoCellAnchor>
  <xdr:twoCellAnchor editAs="oneCell">
    <xdr:from>
      <xdr:col>21</xdr:col>
      <xdr:colOff>314325</xdr:colOff>
      <xdr:row>1</xdr:row>
      <xdr:rowOff>0</xdr:rowOff>
    </xdr:from>
    <xdr:to>
      <xdr:col>34</xdr:col>
      <xdr:colOff>9524</xdr:colOff>
      <xdr:row>1</xdr:row>
      <xdr:rowOff>47625</xdr:rowOff>
    </xdr:to>
    <xdr:pic>
      <xdr:nvPicPr>
        <xdr:cNvPr id="66" name="Picture 2" descr="invis">
          <a:extLst>
            <a:ext uri="{FF2B5EF4-FFF2-40B4-BE49-F238E27FC236}">
              <a16:creationId xmlns="" xmlns:a16="http://schemas.microsoft.com/office/drawing/2014/main" id="{00000000-0008-0000-0400-00004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430750" y="495300"/>
          <a:ext cx="7620000" cy="47625"/>
        </a:xfrm>
        <a:prstGeom prst="rect">
          <a:avLst/>
        </a:prstGeom>
        <a:noFill/>
        <a:ln w="9525">
          <a:noFill/>
          <a:miter lim="800000"/>
          <a:headEnd/>
          <a:tailEnd/>
        </a:ln>
      </xdr:spPr>
    </xdr:pic>
    <xdr:clientData/>
  </xdr:twoCellAnchor>
  <xdr:twoCellAnchor editAs="oneCell">
    <xdr:from>
      <xdr:col>34</xdr:col>
      <xdr:colOff>19050</xdr:colOff>
      <xdr:row>1</xdr:row>
      <xdr:rowOff>0</xdr:rowOff>
    </xdr:from>
    <xdr:to>
      <xdr:col>34</xdr:col>
      <xdr:colOff>123825</xdr:colOff>
      <xdr:row>1</xdr:row>
      <xdr:rowOff>104775</xdr:rowOff>
    </xdr:to>
    <xdr:pic>
      <xdr:nvPicPr>
        <xdr:cNvPr id="67" name="ijDBFB2A901C23BA170C897DC88A6AE3A7" descr="opentriangle">
          <a:extLst>
            <a:ext uri="{FF2B5EF4-FFF2-40B4-BE49-F238E27FC236}">
              <a16:creationId xmlns="" xmlns:a16="http://schemas.microsoft.com/office/drawing/2014/main" id="{00000000-0008-0000-0400-00004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060275" y="495300"/>
          <a:ext cx="104775" cy="104775"/>
        </a:xfrm>
        <a:prstGeom prst="rect">
          <a:avLst/>
        </a:prstGeom>
        <a:noFill/>
        <a:ln w="9525">
          <a:noFill/>
          <a:miter lim="800000"/>
          <a:headEnd/>
          <a:tailEnd/>
        </a:ln>
      </xdr:spPr>
    </xdr:pic>
    <xdr:clientData/>
  </xdr:twoCellAnchor>
  <xdr:twoCellAnchor editAs="oneCell">
    <xdr:from>
      <xdr:col>12</xdr:col>
      <xdr:colOff>0</xdr:colOff>
      <xdr:row>1</xdr:row>
      <xdr:rowOff>0</xdr:rowOff>
    </xdr:from>
    <xdr:to>
      <xdr:col>23</xdr:col>
      <xdr:colOff>440530</xdr:colOff>
      <xdr:row>1</xdr:row>
      <xdr:rowOff>47625</xdr:rowOff>
    </xdr:to>
    <xdr:pic>
      <xdr:nvPicPr>
        <xdr:cNvPr id="68" name="Picture 1" descr="invis">
          <a:extLst>
            <a:ext uri="{FF2B5EF4-FFF2-40B4-BE49-F238E27FC236}">
              <a16:creationId xmlns="" xmlns:a16="http://schemas.microsoft.com/office/drawing/2014/main" id="{00000000-0008-0000-0400-00004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153775" y="981075"/>
          <a:ext cx="7622381" cy="47625"/>
        </a:xfrm>
        <a:prstGeom prst="rect">
          <a:avLst/>
        </a:prstGeom>
        <a:noFill/>
        <a:ln w="9525">
          <a:noFill/>
          <a:miter lim="800000"/>
          <a:headEnd/>
          <a:tailEnd/>
        </a:ln>
      </xdr:spPr>
    </xdr:pic>
    <xdr:clientData/>
  </xdr:twoCellAnchor>
  <xdr:twoCellAnchor editAs="oneCell">
    <xdr:from>
      <xdr:col>21</xdr:col>
      <xdr:colOff>314325</xdr:colOff>
      <xdr:row>1</xdr:row>
      <xdr:rowOff>0</xdr:rowOff>
    </xdr:from>
    <xdr:to>
      <xdr:col>34</xdr:col>
      <xdr:colOff>9524</xdr:colOff>
      <xdr:row>1</xdr:row>
      <xdr:rowOff>47625</xdr:rowOff>
    </xdr:to>
    <xdr:pic>
      <xdr:nvPicPr>
        <xdr:cNvPr id="69" name="Picture 2" descr="invis">
          <a:extLst>
            <a:ext uri="{FF2B5EF4-FFF2-40B4-BE49-F238E27FC236}">
              <a16:creationId xmlns="" xmlns:a16="http://schemas.microsoft.com/office/drawing/2014/main" id="{00000000-0008-0000-0400-00004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430750" y="495300"/>
          <a:ext cx="7620000" cy="47625"/>
        </a:xfrm>
        <a:prstGeom prst="rect">
          <a:avLst/>
        </a:prstGeom>
        <a:noFill/>
        <a:ln w="9525">
          <a:noFill/>
          <a:miter lim="800000"/>
          <a:headEnd/>
          <a:tailEnd/>
        </a:ln>
      </xdr:spPr>
    </xdr:pic>
    <xdr:clientData/>
  </xdr:twoCellAnchor>
  <xdr:twoCellAnchor editAs="oneCell">
    <xdr:from>
      <xdr:col>34</xdr:col>
      <xdr:colOff>19050</xdr:colOff>
      <xdr:row>1</xdr:row>
      <xdr:rowOff>0</xdr:rowOff>
    </xdr:from>
    <xdr:to>
      <xdr:col>34</xdr:col>
      <xdr:colOff>123825</xdr:colOff>
      <xdr:row>1</xdr:row>
      <xdr:rowOff>104775</xdr:rowOff>
    </xdr:to>
    <xdr:pic>
      <xdr:nvPicPr>
        <xdr:cNvPr id="70" name="ijDBFB2A901C23BA170C897DC88A6AE3A7" descr="opentriangle">
          <a:extLst>
            <a:ext uri="{FF2B5EF4-FFF2-40B4-BE49-F238E27FC236}">
              <a16:creationId xmlns="" xmlns:a16="http://schemas.microsoft.com/office/drawing/2014/main" id="{00000000-0008-0000-0400-00004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060275" y="495300"/>
          <a:ext cx="104775" cy="104775"/>
        </a:xfrm>
        <a:prstGeom prst="rect">
          <a:avLst/>
        </a:prstGeom>
        <a:noFill/>
        <a:ln w="9525">
          <a:noFill/>
          <a:miter lim="800000"/>
          <a:headEnd/>
          <a:tailEnd/>
        </a:ln>
      </xdr:spPr>
    </xdr:pic>
    <xdr:clientData/>
  </xdr:twoCellAnchor>
  <xdr:twoCellAnchor editAs="oneCell">
    <xdr:from>
      <xdr:col>12</xdr:col>
      <xdr:colOff>0</xdr:colOff>
      <xdr:row>1</xdr:row>
      <xdr:rowOff>0</xdr:rowOff>
    </xdr:from>
    <xdr:to>
      <xdr:col>23</xdr:col>
      <xdr:colOff>440530</xdr:colOff>
      <xdr:row>1</xdr:row>
      <xdr:rowOff>47625</xdr:rowOff>
    </xdr:to>
    <xdr:pic>
      <xdr:nvPicPr>
        <xdr:cNvPr id="71" name="Picture 1" descr="invis">
          <a:extLst>
            <a:ext uri="{FF2B5EF4-FFF2-40B4-BE49-F238E27FC236}">
              <a16:creationId xmlns="" xmlns:a16="http://schemas.microsoft.com/office/drawing/2014/main" id="{00000000-0008-0000-0400-00004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153775" y="981075"/>
          <a:ext cx="7622381" cy="47625"/>
        </a:xfrm>
        <a:prstGeom prst="rect">
          <a:avLst/>
        </a:prstGeom>
        <a:noFill/>
        <a:ln w="9525">
          <a:noFill/>
          <a:miter lim="800000"/>
          <a:headEnd/>
          <a:tailEnd/>
        </a:ln>
      </xdr:spPr>
    </xdr:pic>
    <xdr:clientData/>
  </xdr:twoCellAnchor>
  <xdr:twoCellAnchor editAs="oneCell">
    <xdr:from>
      <xdr:col>21</xdr:col>
      <xdr:colOff>314325</xdr:colOff>
      <xdr:row>1</xdr:row>
      <xdr:rowOff>0</xdr:rowOff>
    </xdr:from>
    <xdr:to>
      <xdr:col>34</xdr:col>
      <xdr:colOff>9524</xdr:colOff>
      <xdr:row>1</xdr:row>
      <xdr:rowOff>47625</xdr:rowOff>
    </xdr:to>
    <xdr:pic>
      <xdr:nvPicPr>
        <xdr:cNvPr id="72" name="Picture 2" descr="invis">
          <a:extLst>
            <a:ext uri="{FF2B5EF4-FFF2-40B4-BE49-F238E27FC236}">
              <a16:creationId xmlns="" xmlns:a16="http://schemas.microsoft.com/office/drawing/2014/main" id="{00000000-0008-0000-0400-00004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430750" y="495300"/>
          <a:ext cx="7620000" cy="47625"/>
        </a:xfrm>
        <a:prstGeom prst="rect">
          <a:avLst/>
        </a:prstGeom>
        <a:noFill/>
        <a:ln w="9525">
          <a:noFill/>
          <a:miter lim="800000"/>
          <a:headEnd/>
          <a:tailEnd/>
        </a:ln>
      </xdr:spPr>
    </xdr:pic>
    <xdr:clientData/>
  </xdr:twoCellAnchor>
  <xdr:twoCellAnchor editAs="oneCell">
    <xdr:from>
      <xdr:col>34</xdr:col>
      <xdr:colOff>19050</xdr:colOff>
      <xdr:row>1</xdr:row>
      <xdr:rowOff>0</xdr:rowOff>
    </xdr:from>
    <xdr:to>
      <xdr:col>34</xdr:col>
      <xdr:colOff>123825</xdr:colOff>
      <xdr:row>1</xdr:row>
      <xdr:rowOff>104775</xdr:rowOff>
    </xdr:to>
    <xdr:pic>
      <xdr:nvPicPr>
        <xdr:cNvPr id="73" name="ijDBFB2A901C23BA170C897DC88A6AE3A7" descr="opentriangle">
          <a:extLst>
            <a:ext uri="{FF2B5EF4-FFF2-40B4-BE49-F238E27FC236}">
              <a16:creationId xmlns="" xmlns:a16="http://schemas.microsoft.com/office/drawing/2014/main" id="{00000000-0008-0000-0400-00004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060275" y="495300"/>
          <a:ext cx="104775" cy="104775"/>
        </a:xfrm>
        <a:prstGeom prst="rect">
          <a:avLst/>
        </a:prstGeom>
        <a:noFill/>
        <a:ln w="9525">
          <a:noFill/>
          <a:miter lim="800000"/>
          <a:headEnd/>
          <a:tailEnd/>
        </a:ln>
      </xdr:spPr>
    </xdr:pic>
    <xdr:clientData/>
  </xdr:twoCellAnchor>
  <xdr:twoCellAnchor editAs="oneCell">
    <xdr:from>
      <xdr:col>12</xdr:col>
      <xdr:colOff>0</xdr:colOff>
      <xdr:row>1</xdr:row>
      <xdr:rowOff>0</xdr:rowOff>
    </xdr:from>
    <xdr:to>
      <xdr:col>23</xdr:col>
      <xdr:colOff>440530</xdr:colOff>
      <xdr:row>1</xdr:row>
      <xdr:rowOff>47625</xdr:rowOff>
    </xdr:to>
    <xdr:pic>
      <xdr:nvPicPr>
        <xdr:cNvPr id="74" name="Picture 1" descr="invis">
          <a:extLst>
            <a:ext uri="{FF2B5EF4-FFF2-40B4-BE49-F238E27FC236}">
              <a16:creationId xmlns="" xmlns:a16="http://schemas.microsoft.com/office/drawing/2014/main" id="{00000000-0008-0000-0400-00004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153775" y="981075"/>
          <a:ext cx="7622381" cy="47625"/>
        </a:xfrm>
        <a:prstGeom prst="rect">
          <a:avLst/>
        </a:prstGeom>
        <a:noFill/>
        <a:ln w="9525">
          <a:noFill/>
          <a:miter lim="800000"/>
          <a:headEnd/>
          <a:tailEnd/>
        </a:ln>
      </xdr:spPr>
    </xdr:pic>
    <xdr:clientData/>
  </xdr:twoCellAnchor>
  <xdr:twoCellAnchor editAs="oneCell">
    <xdr:from>
      <xdr:col>21</xdr:col>
      <xdr:colOff>314325</xdr:colOff>
      <xdr:row>1</xdr:row>
      <xdr:rowOff>0</xdr:rowOff>
    </xdr:from>
    <xdr:to>
      <xdr:col>34</xdr:col>
      <xdr:colOff>9524</xdr:colOff>
      <xdr:row>1</xdr:row>
      <xdr:rowOff>47625</xdr:rowOff>
    </xdr:to>
    <xdr:pic>
      <xdr:nvPicPr>
        <xdr:cNvPr id="75" name="Picture 2" descr="invis">
          <a:extLst>
            <a:ext uri="{FF2B5EF4-FFF2-40B4-BE49-F238E27FC236}">
              <a16:creationId xmlns="" xmlns:a16="http://schemas.microsoft.com/office/drawing/2014/main" id="{00000000-0008-0000-0400-00004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430750" y="495300"/>
          <a:ext cx="7620000" cy="47625"/>
        </a:xfrm>
        <a:prstGeom prst="rect">
          <a:avLst/>
        </a:prstGeom>
        <a:noFill/>
        <a:ln w="9525">
          <a:noFill/>
          <a:miter lim="800000"/>
          <a:headEnd/>
          <a:tailEnd/>
        </a:ln>
      </xdr:spPr>
    </xdr:pic>
    <xdr:clientData/>
  </xdr:twoCellAnchor>
  <xdr:twoCellAnchor editAs="oneCell">
    <xdr:from>
      <xdr:col>34</xdr:col>
      <xdr:colOff>19050</xdr:colOff>
      <xdr:row>1</xdr:row>
      <xdr:rowOff>0</xdr:rowOff>
    </xdr:from>
    <xdr:to>
      <xdr:col>34</xdr:col>
      <xdr:colOff>123825</xdr:colOff>
      <xdr:row>1</xdr:row>
      <xdr:rowOff>104775</xdr:rowOff>
    </xdr:to>
    <xdr:pic>
      <xdr:nvPicPr>
        <xdr:cNvPr id="76" name="ijDBFB2A901C23BA170C897DC88A6AE3A7" descr="opentriangle">
          <a:extLst>
            <a:ext uri="{FF2B5EF4-FFF2-40B4-BE49-F238E27FC236}">
              <a16:creationId xmlns="" xmlns:a16="http://schemas.microsoft.com/office/drawing/2014/main" id="{00000000-0008-0000-0400-00004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060275" y="495300"/>
          <a:ext cx="104775" cy="104775"/>
        </a:xfrm>
        <a:prstGeom prst="rect">
          <a:avLst/>
        </a:prstGeom>
        <a:noFill/>
        <a:ln w="9525">
          <a:noFill/>
          <a:miter lim="800000"/>
          <a:headEnd/>
          <a:tailEnd/>
        </a:ln>
      </xdr:spPr>
    </xdr:pic>
    <xdr:clientData/>
  </xdr:twoCellAnchor>
  <xdr:twoCellAnchor editAs="oneCell">
    <xdr:from>
      <xdr:col>12</xdr:col>
      <xdr:colOff>0</xdr:colOff>
      <xdr:row>1</xdr:row>
      <xdr:rowOff>0</xdr:rowOff>
    </xdr:from>
    <xdr:to>
      <xdr:col>23</xdr:col>
      <xdr:colOff>440530</xdr:colOff>
      <xdr:row>1</xdr:row>
      <xdr:rowOff>47625</xdr:rowOff>
    </xdr:to>
    <xdr:pic>
      <xdr:nvPicPr>
        <xdr:cNvPr id="77" name="Picture 1" descr="invis">
          <a:extLst>
            <a:ext uri="{FF2B5EF4-FFF2-40B4-BE49-F238E27FC236}">
              <a16:creationId xmlns="" xmlns:a16="http://schemas.microsoft.com/office/drawing/2014/main" id="{00000000-0008-0000-0400-00004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153775" y="981075"/>
          <a:ext cx="7622381" cy="47625"/>
        </a:xfrm>
        <a:prstGeom prst="rect">
          <a:avLst/>
        </a:prstGeom>
        <a:noFill/>
        <a:ln w="9525">
          <a:noFill/>
          <a:miter lim="800000"/>
          <a:headEnd/>
          <a:tailEnd/>
        </a:ln>
      </xdr:spPr>
    </xdr:pic>
    <xdr:clientData/>
  </xdr:twoCellAnchor>
  <xdr:twoCellAnchor editAs="oneCell">
    <xdr:from>
      <xdr:col>21</xdr:col>
      <xdr:colOff>314325</xdr:colOff>
      <xdr:row>1</xdr:row>
      <xdr:rowOff>0</xdr:rowOff>
    </xdr:from>
    <xdr:to>
      <xdr:col>34</xdr:col>
      <xdr:colOff>9524</xdr:colOff>
      <xdr:row>1</xdr:row>
      <xdr:rowOff>47625</xdr:rowOff>
    </xdr:to>
    <xdr:pic>
      <xdr:nvPicPr>
        <xdr:cNvPr id="78" name="Picture 2" descr="invis">
          <a:extLst>
            <a:ext uri="{FF2B5EF4-FFF2-40B4-BE49-F238E27FC236}">
              <a16:creationId xmlns="" xmlns:a16="http://schemas.microsoft.com/office/drawing/2014/main" id="{00000000-0008-0000-0400-00004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430750" y="495300"/>
          <a:ext cx="7620000" cy="47625"/>
        </a:xfrm>
        <a:prstGeom prst="rect">
          <a:avLst/>
        </a:prstGeom>
        <a:noFill/>
        <a:ln w="9525">
          <a:noFill/>
          <a:miter lim="800000"/>
          <a:headEnd/>
          <a:tailEnd/>
        </a:ln>
      </xdr:spPr>
    </xdr:pic>
    <xdr:clientData/>
  </xdr:twoCellAnchor>
  <xdr:twoCellAnchor editAs="oneCell">
    <xdr:from>
      <xdr:col>34</xdr:col>
      <xdr:colOff>19050</xdr:colOff>
      <xdr:row>1</xdr:row>
      <xdr:rowOff>0</xdr:rowOff>
    </xdr:from>
    <xdr:to>
      <xdr:col>34</xdr:col>
      <xdr:colOff>123825</xdr:colOff>
      <xdr:row>1</xdr:row>
      <xdr:rowOff>104775</xdr:rowOff>
    </xdr:to>
    <xdr:pic>
      <xdr:nvPicPr>
        <xdr:cNvPr id="79" name="ijDBFB2A901C23BA170C897DC88A6AE3A7" descr="opentriangle">
          <a:extLst>
            <a:ext uri="{FF2B5EF4-FFF2-40B4-BE49-F238E27FC236}">
              <a16:creationId xmlns="" xmlns:a16="http://schemas.microsoft.com/office/drawing/2014/main" id="{00000000-0008-0000-0400-00004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060275" y="495300"/>
          <a:ext cx="104775" cy="104775"/>
        </a:xfrm>
        <a:prstGeom prst="rect">
          <a:avLst/>
        </a:prstGeom>
        <a:noFill/>
        <a:ln w="9525">
          <a:noFill/>
          <a:miter lim="800000"/>
          <a:headEnd/>
          <a:tailEnd/>
        </a:ln>
      </xdr:spPr>
    </xdr:pic>
    <xdr:clientData/>
  </xdr:twoCellAnchor>
  <xdr:twoCellAnchor editAs="oneCell">
    <xdr:from>
      <xdr:col>12</xdr:col>
      <xdr:colOff>0</xdr:colOff>
      <xdr:row>1</xdr:row>
      <xdr:rowOff>0</xdr:rowOff>
    </xdr:from>
    <xdr:to>
      <xdr:col>23</xdr:col>
      <xdr:colOff>440530</xdr:colOff>
      <xdr:row>1</xdr:row>
      <xdr:rowOff>47625</xdr:rowOff>
    </xdr:to>
    <xdr:pic>
      <xdr:nvPicPr>
        <xdr:cNvPr id="80" name="Picture 1" descr="invis">
          <a:extLst>
            <a:ext uri="{FF2B5EF4-FFF2-40B4-BE49-F238E27FC236}">
              <a16:creationId xmlns="" xmlns:a16="http://schemas.microsoft.com/office/drawing/2014/main" id="{00000000-0008-0000-0400-00005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153775" y="981075"/>
          <a:ext cx="7622381" cy="47625"/>
        </a:xfrm>
        <a:prstGeom prst="rect">
          <a:avLst/>
        </a:prstGeom>
        <a:noFill/>
        <a:ln w="9525">
          <a:noFill/>
          <a:miter lim="800000"/>
          <a:headEnd/>
          <a:tailEnd/>
        </a:ln>
      </xdr:spPr>
    </xdr:pic>
    <xdr:clientData/>
  </xdr:twoCellAnchor>
  <xdr:twoCellAnchor editAs="oneCell">
    <xdr:from>
      <xdr:col>21</xdr:col>
      <xdr:colOff>314325</xdr:colOff>
      <xdr:row>1</xdr:row>
      <xdr:rowOff>0</xdr:rowOff>
    </xdr:from>
    <xdr:to>
      <xdr:col>34</xdr:col>
      <xdr:colOff>9524</xdr:colOff>
      <xdr:row>1</xdr:row>
      <xdr:rowOff>47625</xdr:rowOff>
    </xdr:to>
    <xdr:pic>
      <xdr:nvPicPr>
        <xdr:cNvPr id="81" name="Picture 2" descr="invis">
          <a:extLst>
            <a:ext uri="{FF2B5EF4-FFF2-40B4-BE49-F238E27FC236}">
              <a16:creationId xmlns="" xmlns:a16="http://schemas.microsoft.com/office/drawing/2014/main" id="{00000000-0008-0000-0400-00005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430750" y="495300"/>
          <a:ext cx="7620000" cy="47625"/>
        </a:xfrm>
        <a:prstGeom prst="rect">
          <a:avLst/>
        </a:prstGeom>
        <a:noFill/>
        <a:ln w="9525">
          <a:noFill/>
          <a:miter lim="800000"/>
          <a:headEnd/>
          <a:tailEnd/>
        </a:ln>
      </xdr:spPr>
    </xdr:pic>
    <xdr:clientData/>
  </xdr:twoCellAnchor>
  <xdr:twoCellAnchor editAs="oneCell">
    <xdr:from>
      <xdr:col>34</xdr:col>
      <xdr:colOff>19050</xdr:colOff>
      <xdr:row>1</xdr:row>
      <xdr:rowOff>0</xdr:rowOff>
    </xdr:from>
    <xdr:to>
      <xdr:col>34</xdr:col>
      <xdr:colOff>123825</xdr:colOff>
      <xdr:row>1</xdr:row>
      <xdr:rowOff>104775</xdr:rowOff>
    </xdr:to>
    <xdr:pic>
      <xdr:nvPicPr>
        <xdr:cNvPr id="82" name="ijDBFB2A901C23BA170C897DC88A6AE3A7" descr="opentriangle">
          <a:extLst>
            <a:ext uri="{FF2B5EF4-FFF2-40B4-BE49-F238E27FC236}">
              <a16:creationId xmlns="" xmlns:a16="http://schemas.microsoft.com/office/drawing/2014/main" id="{00000000-0008-0000-0400-00005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060275" y="495300"/>
          <a:ext cx="104775" cy="104775"/>
        </a:xfrm>
        <a:prstGeom prst="rect">
          <a:avLst/>
        </a:prstGeom>
        <a:noFill/>
        <a:ln w="9525">
          <a:noFill/>
          <a:miter lim="800000"/>
          <a:headEnd/>
          <a:tailEnd/>
        </a:ln>
      </xdr:spPr>
    </xdr:pic>
    <xdr:clientData/>
  </xdr:twoCellAnchor>
  <xdr:twoCellAnchor editAs="oneCell">
    <xdr:from>
      <xdr:col>12</xdr:col>
      <xdr:colOff>0</xdr:colOff>
      <xdr:row>1</xdr:row>
      <xdr:rowOff>0</xdr:rowOff>
    </xdr:from>
    <xdr:to>
      <xdr:col>23</xdr:col>
      <xdr:colOff>440530</xdr:colOff>
      <xdr:row>1</xdr:row>
      <xdr:rowOff>47625</xdr:rowOff>
    </xdr:to>
    <xdr:pic>
      <xdr:nvPicPr>
        <xdr:cNvPr id="83" name="Picture 1" descr="invis">
          <a:extLst>
            <a:ext uri="{FF2B5EF4-FFF2-40B4-BE49-F238E27FC236}">
              <a16:creationId xmlns="" xmlns:a16="http://schemas.microsoft.com/office/drawing/2014/main" id="{00000000-0008-0000-0400-00005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153775" y="981075"/>
          <a:ext cx="7622381" cy="47625"/>
        </a:xfrm>
        <a:prstGeom prst="rect">
          <a:avLst/>
        </a:prstGeom>
        <a:noFill/>
        <a:ln w="9525">
          <a:noFill/>
          <a:miter lim="800000"/>
          <a:headEnd/>
          <a:tailEnd/>
        </a:ln>
      </xdr:spPr>
    </xdr:pic>
    <xdr:clientData/>
  </xdr:twoCellAnchor>
  <xdr:twoCellAnchor editAs="oneCell">
    <xdr:from>
      <xdr:col>21</xdr:col>
      <xdr:colOff>314325</xdr:colOff>
      <xdr:row>1</xdr:row>
      <xdr:rowOff>0</xdr:rowOff>
    </xdr:from>
    <xdr:to>
      <xdr:col>34</xdr:col>
      <xdr:colOff>9524</xdr:colOff>
      <xdr:row>1</xdr:row>
      <xdr:rowOff>47625</xdr:rowOff>
    </xdr:to>
    <xdr:pic>
      <xdr:nvPicPr>
        <xdr:cNvPr id="84" name="Picture 2" descr="invis">
          <a:extLst>
            <a:ext uri="{FF2B5EF4-FFF2-40B4-BE49-F238E27FC236}">
              <a16:creationId xmlns="" xmlns:a16="http://schemas.microsoft.com/office/drawing/2014/main" id="{00000000-0008-0000-0400-00005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430750" y="495300"/>
          <a:ext cx="7620000" cy="47625"/>
        </a:xfrm>
        <a:prstGeom prst="rect">
          <a:avLst/>
        </a:prstGeom>
        <a:noFill/>
        <a:ln w="9525">
          <a:noFill/>
          <a:miter lim="800000"/>
          <a:headEnd/>
          <a:tailEnd/>
        </a:ln>
      </xdr:spPr>
    </xdr:pic>
    <xdr:clientData/>
  </xdr:twoCellAnchor>
  <xdr:twoCellAnchor editAs="oneCell">
    <xdr:from>
      <xdr:col>34</xdr:col>
      <xdr:colOff>19050</xdr:colOff>
      <xdr:row>1</xdr:row>
      <xdr:rowOff>0</xdr:rowOff>
    </xdr:from>
    <xdr:to>
      <xdr:col>34</xdr:col>
      <xdr:colOff>123825</xdr:colOff>
      <xdr:row>1</xdr:row>
      <xdr:rowOff>104775</xdr:rowOff>
    </xdr:to>
    <xdr:pic>
      <xdr:nvPicPr>
        <xdr:cNvPr id="85" name="ijDBFB2A901C23BA170C897DC88A6AE3A7" descr="opentriangle">
          <a:extLst>
            <a:ext uri="{FF2B5EF4-FFF2-40B4-BE49-F238E27FC236}">
              <a16:creationId xmlns="" xmlns:a16="http://schemas.microsoft.com/office/drawing/2014/main" id="{00000000-0008-0000-0400-00005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060275" y="495300"/>
          <a:ext cx="104775" cy="104775"/>
        </a:xfrm>
        <a:prstGeom prst="rect">
          <a:avLst/>
        </a:prstGeom>
        <a:noFill/>
        <a:ln w="9525">
          <a:noFill/>
          <a:miter lim="800000"/>
          <a:headEnd/>
          <a:tailEnd/>
        </a:ln>
      </xdr:spPr>
    </xdr:pic>
    <xdr:clientData/>
  </xdr:twoCellAnchor>
  <xdr:twoCellAnchor editAs="oneCell">
    <xdr:from>
      <xdr:col>12</xdr:col>
      <xdr:colOff>0</xdr:colOff>
      <xdr:row>1</xdr:row>
      <xdr:rowOff>0</xdr:rowOff>
    </xdr:from>
    <xdr:to>
      <xdr:col>23</xdr:col>
      <xdr:colOff>440530</xdr:colOff>
      <xdr:row>1</xdr:row>
      <xdr:rowOff>47625</xdr:rowOff>
    </xdr:to>
    <xdr:pic>
      <xdr:nvPicPr>
        <xdr:cNvPr id="86" name="Picture 1" descr="invis">
          <a:extLst>
            <a:ext uri="{FF2B5EF4-FFF2-40B4-BE49-F238E27FC236}">
              <a16:creationId xmlns="" xmlns:a16="http://schemas.microsoft.com/office/drawing/2014/main" id="{00000000-0008-0000-0400-00005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153775" y="981075"/>
          <a:ext cx="7622381" cy="47625"/>
        </a:xfrm>
        <a:prstGeom prst="rect">
          <a:avLst/>
        </a:prstGeom>
        <a:noFill/>
        <a:ln w="9525">
          <a:noFill/>
          <a:miter lim="800000"/>
          <a:headEnd/>
          <a:tailEnd/>
        </a:ln>
      </xdr:spPr>
    </xdr:pic>
    <xdr:clientData/>
  </xdr:twoCellAnchor>
  <xdr:twoCellAnchor editAs="oneCell">
    <xdr:from>
      <xdr:col>21</xdr:col>
      <xdr:colOff>314325</xdr:colOff>
      <xdr:row>1</xdr:row>
      <xdr:rowOff>0</xdr:rowOff>
    </xdr:from>
    <xdr:to>
      <xdr:col>34</xdr:col>
      <xdr:colOff>9524</xdr:colOff>
      <xdr:row>1</xdr:row>
      <xdr:rowOff>47625</xdr:rowOff>
    </xdr:to>
    <xdr:pic>
      <xdr:nvPicPr>
        <xdr:cNvPr id="87" name="Picture 2" descr="invis">
          <a:extLst>
            <a:ext uri="{FF2B5EF4-FFF2-40B4-BE49-F238E27FC236}">
              <a16:creationId xmlns="" xmlns:a16="http://schemas.microsoft.com/office/drawing/2014/main" id="{00000000-0008-0000-0400-00005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430750" y="495300"/>
          <a:ext cx="7620000" cy="47625"/>
        </a:xfrm>
        <a:prstGeom prst="rect">
          <a:avLst/>
        </a:prstGeom>
        <a:noFill/>
        <a:ln w="9525">
          <a:noFill/>
          <a:miter lim="800000"/>
          <a:headEnd/>
          <a:tailEnd/>
        </a:ln>
      </xdr:spPr>
    </xdr:pic>
    <xdr:clientData/>
  </xdr:twoCellAnchor>
  <xdr:twoCellAnchor editAs="oneCell">
    <xdr:from>
      <xdr:col>34</xdr:col>
      <xdr:colOff>19050</xdr:colOff>
      <xdr:row>1</xdr:row>
      <xdr:rowOff>0</xdr:rowOff>
    </xdr:from>
    <xdr:to>
      <xdr:col>34</xdr:col>
      <xdr:colOff>123825</xdr:colOff>
      <xdr:row>1</xdr:row>
      <xdr:rowOff>104775</xdr:rowOff>
    </xdr:to>
    <xdr:pic>
      <xdr:nvPicPr>
        <xdr:cNvPr id="88" name="ijDBFB2A901C23BA170C897DC88A6AE3A7" descr="opentriangle">
          <a:extLst>
            <a:ext uri="{FF2B5EF4-FFF2-40B4-BE49-F238E27FC236}">
              <a16:creationId xmlns="" xmlns:a16="http://schemas.microsoft.com/office/drawing/2014/main" id="{00000000-0008-0000-0400-00005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060275" y="495300"/>
          <a:ext cx="104775" cy="104775"/>
        </a:xfrm>
        <a:prstGeom prst="rect">
          <a:avLst/>
        </a:prstGeom>
        <a:noFill/>
        <a:ln w="9525">
          <a:noFill/>
          <a:miter lim="800000"/>
          <a:headEnd/>
          <a:tailEnd/>
        </a:ln>
      </xdr:spPr>
    </xdr:pic>
    <xdr:clientData/>
  </xdr:twoCellAnchor>
  <xdr:twoCellAnchor editAs="oneCell">
    <xdr:from>
      <xdr:col>12</xdr:col>
      <xdr:colOff>0</xdr:colOff>
      <xdr:row>1</xdr:row>
      <xdr:rowOff>0</xdr:rowOff>
    </xdr:from>
    <xdr:to>
      <xdr:col>23</xdr:col>
      <xdr:colOff>440530</xdr:colOff>
      <xdr:row>1</xdr:row>
      <xdr:rowOff>47625</xdr:rowOff>
    </xdr:to>
    <xdr:pic>
      <xdr:nvPicPr>
        <xdr:cNvPr id="89" name="Picture 1" descr="invis">
          <a:extLst>
            <a:ext uri="{FF2B5EF4-FFF2-40B4-BE49-F238E27FC236}">
              <a16:creationId xmlns="" xmlns:a16="http://schemas.microsoft.com/office/drawing/2014/main" id="{00000000-0008-0000-0400-00005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153775" y="981075"/>
          <a:ext cx="7622381" cy="47625"/>
        </a:xfrm>
        <a:prstGeom prst="rect">
          <a:avLst/>
        </a:prstGeom>
        <a:noFill/>
        <a:ln w="9525">
          <a:noFill/>
          <a:miter lim="800000"/>
          <a:headEnd/>
          <a:tailEnd/>
        </a:ln>
      </xdr:spPr>
    </xdr:pic>
    <xdr:clientData/>
  </xdr:twoCellAnchor>
  <xdr:twoCellAnchor editAs="oneCell">
    <xdr:from>
      <xdr:col>21</xdr:col>
      <xdr:colOff>314325</xdr:colOff>
      <xdr:row>1</xdr:row>
      <xdr:rowOff>0</xdr:rowOff>
    </xdr:from>
    <xdr:to>
      <xdr:col>34</xdr:col>
      <xdr:colOff>9524</xdr:colOff>
      <xdr:row>1</xdr:row>
      <xdr:rowOff>47625</xdr:rowOff>
    </xdr:to>
    <xdr:pic>
      <xdr:nvPicPr>
        <xdr:cNvPr id="90" name="Picture 2" descr="invis">
          <a:extLst>
            <a:ext uri="{FF2B5EF4-FFF2-40B4-BE49-F238E27FC236}">
              <a16:creationId xmlns="" xmlns:a16="http://schemas.microsoft.com/office/drawing/2014/main" id="{00000000-0008-0000-0400-00005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430750" y="495300"/>
          <a:ext cx="7620000" cy="47625"/>
        </a:xfrm>
        <a:prstGeom prst="rect">
          <a:avLst/>
        </a:prstGeom>
        <a:noFill/>
        <a:ln w="9525">
          <a:noFill/>
          <a:miter lim="800000"/>
          <a:headEnd/>
          <a:tailEnd/>
        </a:ln>
      </xdr:spPr>
    </xdr:pic>
    <xdr:clientData/>
  </xdr:twoCellAnchor>
  <xdr:twoCellAnchor editAs="oneCell">
    <xdr:from>
      <xdr:col>34</xdr:col>
      <xdr:colOff>19050</xdr:colOff>
      <xdr:row>1</xdr:row>
      <xdr:rowOff>0</xdr:rowOff>
    </xdr:from>
    <xdr:to>
      <xdr:col>34</xdr:col>
      <xdr:colOff>123825</xdr:colOff>
      <xdr:row>1</xdr:row>
      <xdr:rowOff>104775</xdr:rowOff>
    </xdr:to>
    <xdr:pic>
      <xdr:nvPicPr>
        <xdr:cNvPr id="91" name="ijDBFB2A901C23BA170C897DC88A6AE3A7" descr="opentriangle">
          <a:extLst>
            <a:ext uri="{FF2B5EF4-FFF2-40B4-BE49-F238E27FC236}">
              <a16:creationId xmlns="" xmlns:a16="http://schemas.microsoft.com/office/drawing/2014/main" id="{00000000-0008-0000-0400-00005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060275" y="495300"/>
          <a:ext cx="104775" cy="104775"/>
        </a:xfrm>
        <a:prstGeom prst="rect">
          <a:avLst/>
        </a:prstGeom>
        <a:noFill/>
        <a:ln w="9525">
          <a:noFill/>
          <a:miter lim="800000"/>
          <a:headEnd/>
          <a:tailEnd/>
        </a:ln>
      </xdr:spPr>
    </xdr:pic>
    <xdr:clientData/>
  </xdr:twoCellAnchor>
  <xdr:twoCellAnchor editAs="oneCell">
    <xdr:from>
      <xdr:col>12</xdr:col>
      <xdr:colOff>0</xdr:colOff>
      <xdr:row>1</xdr:row>
      <xdr:rowOff>0</xdr:rowOff>
    </xdr:from>
    <xdr:to>
      <xdr:col>23</xdr:col>
      <xdr:colOff>440530</xdr:colOff>
      <xdr:row>1</xdr:row>
      <xdr:rowOff>47625</xdr:rowOff>
    </xdr:to>
    <xdr:pic>
      <xdr:nvPicPr>
        <xdr:cNvPr id="92" name="Picture 1" descr="invis">
          <a:extLst>
            <a:ext uri="{FF2B5EF4-FFF2-40B4-BE49-F238E27FC236}">
              <a16:creationId xmlns="" xmlns:a16="http://schemas.microsoft.com/office/drawing/2014/main" id="{00000000-0008-0000-0400-00005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153775" y="981075"/>
          <a:ext cx="7622381" cy="47625"/>
        </a:xfrm>
        <a:prstGeom prst="rect">
          <a:avLst/>
        </a:prstGeom>
        <a:noFill/>
        <a:ln w="9525">
          <a:noFill/>
          <a:miter lim="800000"/>
          <a:headEnd/>
          <a:tailEnd/>
        </a:ln>
      </xdr:spPr>
    </xdr:pic>
    <xdr:clientData/>
  </xdr:twoCellAnchor>
  <xdr:twoCellAnchor editAs="oneCell">
    <xdr:from>
      <xdr:col>21</xdr:col>
      <xdr:colOff>314325</xdr:colOff>
      <xdr:row>1</xdr:row>
      <xdr:rowOff>0</xdr:rowOff>
    </xdr:from>
    <xdr:to>
      <xdr:col>34</xdr:col>
      <xdr:colOff>9524</xdr:colOff>
      <xdr:row>1</xdr:row>
      <xdr:rowOff>47625</xdr:rowOff>
    </xdr:to>
    <xdr:pic>
      <xdr:nvPicPr>
        <xdr:cNvPr id="93" name="Picture 2" descr="invis">
          <a:extLst>
            <a:ext uri="{FF2B5EF4-FFF2-40B4-BE49-F238E27FC236}">
              <a16:creationId xmlns="" xmlns:a16="http://schemas.microsoft.com/office/drawing/2014/main" id="{00000000-0008-0000-0400-00005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430750" y="495300"/>
          <a:ext cx="7620000" cy="47625"/>
        </a:xfrm>
        <a:prstGeom prst="rect">
          <a:avLst/>
        </a:prstGeom>
        <a:noFill/>
        <a:ln w="9525">
          <a:noFill/>
          <a:miter lim="800000"/>
          <a:headEnd/>
          <a:tailEnd/>
        </a:ln>
      </xdr:spPr>
    </xdr:pic>
    <xdr:clientData/>
  </xdr:twoCellAnchor>
  <xdr:twoCellAnchor editAs="oneCell">
    <xdr:from>
      <xdr:col>34</xdr:col>
      <xdr:colOff>19050</xdr:colOff>
      <xdr:row>1</xdr:row>
      <xdr:rowOff>0</xdr:rowOff>
    </xdr:from>
    <xdr:to>
      <xdr:col>34</xdr:col>
      <xdr:colOff>123825</xdr:colOff>
      <xdr:row>1</xdr:row>
      <xdr:rowOff>104775</xdr:rowOff>
    </xdr:to>
    <xdr:pic>
      <xdr:nvPicPr>
        <xdr:cNvPr id="94" name="ijDBFB2A901C23BA170C897DC88A6AE3A7" descr="opentriangle">
          <a:extLst>
            <a:ext uri="{FF2B5EF4-FFF2-40B4-BE49-F238E27FC236}">
              <a16:creationId xmlns="" xmlns:a16="http://schemas.microsoft.com/office/drawing/2014/main" id="{00000000-0008-0000-0400-00005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060275" y="495300"/>
          <a:ext cx="104775" cy="104775"/>
        </a:xfrm>
        <a:prstGeom prst="rect">
          <a:avLst/>
        </a:prstGeom>
        <a:noFill/>
        <a:ln w="9525">
          <a:noFill/>
          <a:miter lim="800000"/>
          <a:headEnd/>
          <a:tailEnd/>
        </a:ln>
      </xdr:spPr>
    </xdr:pic>
    <xdr:clientData/>
  </xdr:twoCellAnchor>
  <xdr:twoCellAnchor editAs="oneCell">
    <xdr:from>
      <xdr:col>12</xdr:col>
      <xdr:colOff>0</xdr:colOff>
      <xdr:row>1</xdr:row>
      <xdr:rowOff>0</xdr:rowOff>
    </xdr:from>
    <xdr:to>
      <xdr:col>23</xdr:col>
      <xdr:colOff>440530</xdr:colOff>
      <xdr:row>1</xdr:row>
      <xdr:rowOff>47625</xdr:rowOff>
    </xdr:to>
    <xdr:pic>
      <xdr:nvPicPr>
        <xdr:cNvPr id="95" name="Picture 1" descr="invis">
          <a:extLst>
            <a:ext uri="{FF2B5EF4-FFF2-40B4-BE49-F238E27FC236}">
              <a16:creationId xmlns="" xmlns:a16="http://schemas.microsoft.com/office/drawing/2014/main" id="{00000000-0008-0000-0400-00005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153775" y="981075"/>
          <a:ext cx="7622381" cy="47625"/>
        </a:xfrm>
        <a:prstGeom prst="rect">
          <a:avLst/>
        </a:prstGeom>
        <a:noFill/>
        <a:ln w="9525">
          <a:noFill/>
          <a:miter lim="800000"/>
          <a:headEnd/>
          <a:tailEnd/>
        </a:ln>
      </xdr:spPr>
    </xdr:pic>
    <xdr:clientData/>
  </xdr:twoCellAnchor>
  <xdr:twoCellAnchor editAs="oneCell">
    <xdr:from>
      <xdr:col>21</xdr:col>
      <xdr:colOff>314325</xdr:colOff>
      <xdr:row>1</xdr:row>
      <xdr:rowOff>0</xdr:rowOff>
    </xdr:from>
    <xdr:to>
      <xdr:col>34</xdr:col>
      <xdr:colOff>9524</xdr:colOff>
      <xdr:row>1</xdr:row>
      <xdr:rowOff>47625</xdr:rowOff>
    </xdr:to>
    <xdr:pic>
      <xdr:nvPicPr>
        <xdr:cNvPr id="96" name="Picture 2" descr="invis">
          <a:extLst>
            <a:ext uri="{FF2B5EF4-FFF2-40B4-BE49-F238E27FC236}">
              <a16:creationId xmlns="" xmlns:a16="http://schemas.microsoft.com/office/drawing/2014/main" id="{00000000-0008-0000-0400-00006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430750" y="495300"/>
          <a:ext cx="7620000" cy="47625"/>
        </a:xfrm>
        <a:prstGeom prst="rect">
          <a:avLst/>
        </a:prstGeom>
        <a:noFill/>
        <a:ln w="9525">
          <a:noFill/>
          <a:miter lim="800000"/>
          <a:headEnd/>
          <a:tailEnd/>
        </a:ln>
      </xdr:spPr>
    </xdr:pic>
    <xdr:clientData/>
  </xdr:twoCellAnchor>
  <xdr:twoCellAnchor editAs="oneCell">
    <xdr:from>
      <xdr:col>34</xdr:col>
      <xdr:colOff>19050</xdr:colOff>
      <xdr:row>1</xdr:row>
      <xdr:rowOff>0</xdr:rowOff>
    </xdr:from>
    <xdr:to>
      <xdr:col>34</xdr:col>
      <xdr:colOff>123825</xdr:colOff>
      <xdr:row>1</xdr:row>
      <xdr:rowOff>104775</xdr:rowOff>
    </xdr:to>
    <xdr:pic>
      <xdr:nvPicPr>
        <xdr:cNvPr id="97" name="ijDBFB2A901C23BA170C897DC88A6AE3A7" descr="opentriangle">
          <a:extLst>
            <a:ext uri="{FF2B5EF4-FFF2-40B4-BE49-F238E27FC236}">
              <a16:creationId xmlns="" xmlns:a16="http://schemas.microsoft.com/office/drawing/2014/main" id="{00000000-0008-0000-0400-00006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060275" y="495300"/>
          <a:ext cx="104775" cy="104775"/>
        </a:xfrm>
        <a:prstGeom prst="rect">
          <a:avLst/>
        </a:prstGeom>
        <a:noFill/>
        <a:ln w="9525">
          <a:noFill/>
          <a:miter lim="800000"/>
          <a:headEnd/>
          <a:tailEnd/>
        </a:ln>
      </xdr:spPr>
    </xdr:pic>
    <xdr:clientData/>
  </xdr:twoCellAnchor>
  <xdr:twoCellAnchor editAs="oneCell">
    <xdr:from>
      <xdr:col>12</xdr:col>
      <xdr:colOff>0</xdr:colOff>
      <xdr:row>1</xdr:row>
      <xdr:rowOff>0</xdr:rowOff>
    </xdr:from>
    <xdr:to>
      <xdr:col>23</xdr:col>
      <xdr:colOff>440530</xdr:colOff>
      <xdr:row>1</xdr:row>
      <xdr:rowOff>47625</xdr:rowOff>
    </xdr:to>
    <xdr:pic>
      <xdr:nvPicPr>
        <xdr:cNvPr id="98" name="Picture 1" descr="invis">
          <a:extLst>
            <a:ext uri="{FF2B5EF4-FFF2-40B4-BE49-F238E27FC236}">
              <a16:creationId xmlns="" xmlns:a16="http://schemas.microsoft.com/office/drawing/2014/main" id="{00000000-0008-0000-0400-00006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153775" y="495300"/>
          <a:ext cx="7622381" cy="47625"/>
        </a:xfrm>
        <a:prstGeom prst="rect">
          <a:avLst/>
        </a:prstGeom>
        <a:noFill/>
        <a:ln w="9525">
          <a:noFill/>
          <a:miter lim="800000"/>
          <a:headEnd/>
          <a:tailEnd/>
        </a:ln>
      </xdr:spPr>
    </xdr:pic>
    <xdr:clientData/>
  </xdr:twoCellAnchor>
  <xdr:twoCellAnchor editAs="oneCell">
    <xdr:from>
      <xdr:col>21</xdr:col>
      <xdr:colOff>314325</xdr:colOff>
      <xdr:row>1</xdr:row>
      <xdr:rowOff>0</xdr:rowOff>
    </xdr:from>
    <xdr:to>
      <xdr:col>34</xdr:col>
      <xdr:colOff>9524</xdr:colOff>
      <xdr:row>1</xdr:row>
      <xdr:rowOff>47625</xdr:rowOff>
    </xdr:to>
    <xdr:pic>
      <xdr:nvPicPr>
        <xdr:cNvPr id="99" name="Picture 2" descr="invis">
          <a:extLst>
            <a:ext uri="{FF2B5EF4-FFF2-40B4-BE49-F238E27FC236}">
              <a16:creationId xmlns="" xmlns:a16="http://schemas.microsoft.com/office/drawing/2014/main" id="{00000000-0008-0000-0400-00006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430750" y="495300"/>
          <a:ext cx="7620000" cy="47625"/>
        </a:xfrm>
        <a:prstGeom prst="rect">
          <a:avLst/>
        </a:prstGeom>
        <a:noFill/>
        <a:ln w="9525">
          <a:noFill/>
          <a:miter lim="800000"/>
          <a:headEnd/>
          <a:tailEnd/>
        </a:ln>
      </xdr:spPr>
    </xdr:pic>
    <xdr:clientData/>
  </xdr:twoCellAnchor>
  <xdr:twoCellAnchor editAs="oneCell">
    <xdr:from>
      <xdr:col>34</xdr:col>
      <xdr:colOff>19050</xdr:colOff>
      <xdr:row>1</xdr:row>
      <xdr:rowOff>0</xdr:rowOff>
    </xdr:from>
    <xdr:to>
      <xdr:col>34</xdr:col>
      <xdr:colOff>123825</xdr:colOff>
      <xdr:row>1</xdr:row>
      <xdr:rowOff>104775</xdr:rowOff>
    </xdr:to>
    <xdr:pic>
      <xdr:nvPicPr>
        <xdr:cNvPr id="100" name="ijDBFB2A901C23BA170C897DC88A6AE3A7" descr="opentriangle">
          <a:extLst>
            <a:ext uri="{FF2B5EF4-FFF2-40B4-BE49-F238E27FC236}">
              <a16:creationId xmlns="" xmlns:a16="http://schemas.microsoft.com/office/drawing/2014/main" id="{00000000-0008-0000-0400-00006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060275" y="495300"/>
          <a:ext cx="104775" cy="104775"/>
        </a:xfrm>
        <a:prstGeom prst="rect">
          <a:avLst/>
        </a:prstGeom>
        <a:noFill/>
        <a:ln w="9525">
          <a:noFill/>
          <a:miter lim="800000"/>
          <a:headEnd/>
          <a:tailEnd/>
        </a:ln>
      </xdr:spPr>
    </xdr:pic>
    <xdr:clientData/>
  </xdr:twoCellAnchor>
  <xdr:twoCellAnchor editAs="oneCell">
    <xdr:from>
      <xdr:col>12</xdr:col>
      <xdr:colOff>0</xdr:colOff>
      <xdr:row>1</xdr:row>
      <xdr:rowOff>0</xdr:rowOff>
    </xdr:from>
    <xdr:to>
      <xdr:col>23</xdr:col>
      <xdr:colOff>440530</xdr:colOff>
      <xdr:row>1</xdr:row>
      <xdr:rowOff>47625</xdr:rowOff>
    </xdr:to>
    <xdr:pic>
      <xdr:nvPicPr>
        <xdr:cNvPr id="101" name="Picture 1" descr="invis">
          <a:extLst>
            <a:ext uri="{FF2B5EF4-FFF2-40B4-BE49-F238E27FC236}">
              <a16:creationId xmlns="" xmlns:a16="http://schemas.microsoft.com/office/drawing/2014/main" id="{00000000-0008-0000-0400-00006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153775" y="495300"/>
          <a:ext cx="7622381" cy="47625"/>
        </a:xfrm>
        <a:prstGeom prst="rect">
          <a:avLst/>
        </a:prstGeom>
        <a:noFill/>
        <a:ln w="9525">
          <a:noFill/>
          <a:miter lim="800000"/>
          <a:headEnd/>
          <a:tailEnd/>
        </a:ln>
      </xdr:spPr>
    </xdr:pic>
    <xdr:clientData/>
  </xdr:twoCellAnchor>
  <xdr:twoCellAnchor editAs="oneCell">
    <xdr:from>
      <xdr:col>21</xdr:col>
      <xdr:colOff>314325</xdr:colOff>
      <xdr:row>1</xdr:row>
      <xdr:rowOff>0</xdr:rowOff>
    </xdr:from>
    <xdr:to>
      <xdr:col>34</xdr:col>
      <xdr:colOff>9524</xdr:colOff>
      <xdr:row>1</xdr:row>
      <xdr:rowOff>47625</xdr:rowOff>
    </xdr:to>
    <xdr:pic>
      <xdr:nvPicPr>
        <xdr:cNvPr id="102" name="Picture 2" descr="invis">
          <a:extLst>
            <a:ext uri="{FF2B5EF4-FFF2-40B4-BE49-F238E27FC236}">
              <a16:creationId xmlns="" xmlns:a16="http://schemas.microsoft.com/office/drawing/2014/main" id="{00000000-0008-0000-0400-00006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430750" y="495300"/>
          <a:ext cx="7620000" cy="47625"/>
        </a:xfrm>
        <a:prstGeom prst="rect">
          <a:avLst/>
        </a:prstGeom>
        <a:noFill/>
        <a:ln w="9525">
          <a:noFill/>
          <a:miter lim="800000"/>
          <a:headEnd/>
          <a:tailEnd/>
        </a:ln>
      </xdr:spPr>
    </xdr:pic>
    <xdr:clientData/>
  </xdr:twoCellAnchor>
  <xdr:twoCellAnchor editAs="oneCell">
    <xdr:from>
      <xdr:col>34</xdr:col>
      <xdr:colOff>19050</xdr:colOff>
      <xdr:row>1</xdr:row>
      <xdr:rowOff>0</xdr:rowOff>
    </xdr:from>
    <xdr:to>
      <xdr:col>34</xdr:col>
      <xdr:colOff>123825</xdr:colOff>
      <xdr:row>1</xdr:row>
      <xdr:rowOff>104775</xdr:rowOff>
    </xdr:to>
    <xdr:pic>
      <xdr:nvPicPr>
        <xdr:cNvPr id="103" name="ijDBFB2A901C23BA170C897DC88A6AE3A7" descr="opentriangle">
          <a:extLst>
            <a:ext uri="{FF2B5EF4-FFF2-40B4-BE49-F238E27FC236}">
              <a16:creationId xmlns="" xmlns:a16="http://schemas.microsoft.com/office/drawing/2014/main" id="{00000000-0008-0000-0400-00006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060275" y="495300"/>
          <a:ext cx="104775" cy="104775"/>
        </a:xfrm>
        <a:prstGeom prst="rect">
          <a:avLst/>
        </a:prstGeom>
        <a:noFill/>
        <a:ln w="9525">
          <a:noFill/>
          <a:miter lim="800000"/>
          <a:headEnd/>
          <a:tailEnd/>
        </a:ln>
      </xdr:spPr>
    </xdr:pic>
    <xdr:clientData/>
  </xdr:twoCellAnchor>
  <xdr:twoCellAnchor editAs="oneCell">
    <xdr:from>
      <xdr:col>12</xdr:col>
      <xdr:colOff>0</xdr:colOff>
      <xdr:row>1</xdr:row>
      <xdr:rowOff>0</xdr:rowOff>
    </xdr:from>
    <xdr:to>
      <xdr:col>23</xdr:col>
      <xdr:colOff>440530</xdr:colOff>
      <xdr:row>1</xdr:row>
      <xdr:rowOff>47625</xdr:rowOff>
    </xdr:to>
    <xdr:pic>
      <xdr:nvPicPr>
        <xdr:cNvPr id="104" name="Picture 1" descr="invis">
          <a:extLst>
            <a:ext uri="{FF2B5EF4-FFF2-40B4-BE49-F238E27FC236}">
              <a16:creationId xmlns="" xmlns:a16="http://schemas.microsoft.com/office/drawing/2014/main" id="{00000000-0008-0000-0400-00006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153775" y="495300"/>
          <a:ext cx="7622381" cy="47625"/>
        </a:xfrm>
        <a:prstGeom prst="rect">
          <a:avLst/>
        </a:prstGeom>
        <a:noFill/>
        <a:ln w="9525">
          <a:noFill/>
          <a:miter lim="800000"/>
          <a:headEnd/>
          <a:tailEnd/>
        </a:ln>
      </xdr:spPr>
    </xdr:pic>
    <xdr:clientData/>
  </xdr:twoCellAnchor>
  <xdr:twoCellAnchor editAs="oneCell">
    <xdr:from>
      <xdr:col>21</xdr:col>
      <xdr:colOff>314325</xdr:colOff>
      <xdr:row>1</xdr:row>
      <xdr:rowOff>0</xdr:rowOff>
    </xdr:from>
    <xdr:to>
      <xdr:col>34</xdr:col>
      <xdr:colOff>9524</xdr:colOff>
      <xdr:row>1</xdr:row>
      <xdr:rowOff>47625</xdr:rowOff>
    </xdr:to>
    <xdr:pic>
      <xdr:nvPicPr>
        <xdr:cNvPr id="105" name="Picture 2" descr="invis">
          <a:extLst>
            <a:ext uri="{FF2B5EF4-FFF2-40B4-BE49-F238E27FC236}">
              <a16:creationId xmlns="" xmlns:a16="http://schemas.microsoft.com/office/drawing/2014/main" id="{00000000-0008-0000-0400-00006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430750" y="495300"/>
          <a:ext cx="7620000" cy="47625"/>
        </a:xfrm>
        <a:prstGeom prst="rect">
          <a:avLst/>
        </a:prstGeom>
        <a:noFill/>
        <a:ln w="9525">
          <a:noFill/>
          <a:miter lim="800000"/>
          <a:headEnd/>
          <a:tailEnd/>
        </a:ln>
      </xdr:spPr>
    </xdr:pic>
    <xdr:clientData/>
  </xdr:twoCellAnchor>
  <xdr:twoCellAnchor editAs="oneCell">
    <xdr:from>
      <xdr:col>34</xdr:col>
      <xdr:colOff>19050</xdr:colOff>
      <xdr:row>1</xdr:row>
      <xdr:rowOff>0</xdr:rowOff>
    </xdr:from>
    <xdr:to>
      <xdr:col>34</xdr:col>
      <xdr:colOff>123825</xdr:colOff>
      <xdr:row>1</xdr:row>
      <xdr:rowOff>104775</xdr:rowOff>
    </xdr:to>
    <xdr:pic>
      <xdr:nvPicPr>
        <xdr:cNvPr id="106" name="ijDBFB2A901C23BA170C897DC88A6AE3A7" descr="opentriangle">
          <a:extLst>
            <a:ext uri="{FF2B5EF4-FFF2-40B4-BE49-F238E27FC236}">
              <a16:creationId xmlns="" xmlns:a16="http://schemas.microsoft.com/office/drawing/2014/main" id="{00000000-0008-0000-0400-00006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060275" y="495300"/>
          <a:ext cx="104775" cy="104775"/>
        </a:xfrm>
        <a:prstGeom prst="rect">
          <a:avLst/>
        </a:prstGeom>
        <a:noFill/>
        <a:ln w="9525">
          <a:noFill/>
          <a:miter lim="800000"/>
          <a:headEnd/>
          <a:tailEnd/>
        </a:ln>
      </xdr:spPr>
    </xdr:pic>
    <xdr:clientData/>
  </xdr:twoCellAnchor>
  <xdr:twoCellAnchor editAs="oneCell">
    <xdr:from>
      <xdr:col>12</xdr:col>
      <xdr:colOff>0</xdr:colOff>
      <xdr:row>1</xdr:row>
      <xdr:rowOff>0</xdr:rowOff>
    </xdr:from>
    <xdr:to>
      <xdr:col>23</xdr:col>
      <xdr:colOff>440530</xdr:colOff>
      <xdr:row>1</xdr:row>
      <xdr:rowOff>47625</xdr:rowOff>
    </xdr:to>
    <xdr:pic>
      <xdr:nvPicPr>
        <xdr:cNvPr id="107" name="Picture 1" descr="invis">
          <a:extLst>
            <a:ext uri="{FF2B5EF4-FFF2-40B4-BE49-F238E27FC236}">
              <a16:creationId xmlns="" xmlns:a16="http://schemas.microsoft.com/office/drawing/2014/main" id="{00000000-0008-0000-0400-00006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153775" y="495300"/>
          <a:ext cx="7622381" cy="47625"/>
        </a:xfrm>
        <a:prstGeom prst="rect">
          <a:avLst/>
        </a:prstGeom>
        <a:noFill/>
        <a:ln w="9525">
          <a:noFill/>
          <a:miter lim="800000"/>
          <a:headEnd/>
          <a:tailEnd/>
        </a:ln>
      </xdr:spPr>
    </xdr:pic>
    <xdr:clientData/>
  </xdr:twoCellAnchor>
  <xdr:twoCellAnchor editAs="oneCell">
    <xdr:from>
      <xdr:col>21</xdr:col>
      <xdr:colOff>314325</xdr:colOff>
      <xdr:row>1</xdr:row>
      <xdr:rowOff>0</xdr:rowOff>
    </xdr:from>
    <xdr:to>
      <xdr:col>34</xdr:col>
      <xdr:colOff>9524</xdr:colOff>
      <xdr:row>1</xdr:row>
      <xdr:rowOff>47625</xdr:rowOff>
    </xdr:to>
    <xdr:pic>
      <xdr:nvPicPr>
        <xdr:cNvPr id="108" name="Picture 2" descr="invis">
          <a:extLst>
            <a:ext uri="{FF2B5EF4-FFF2-40B4-BE49-F238E27FC236}">
              <a16:creationId xmlns="" xmlns:a16="http://schemas.microsoft.com/office/drawing/2014/main" id="{00000000-0008-0000-0400-00006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430750" y="495300"/>
          <a:ext cx="7620000" cy="47625"/>
        </a:xfrm>
        <a:prstGeom prst="rect">
          <a:avLst/>
        </a:prstGeom>
        <a:noFill/>
        <a:ln w="9525">
          <a:noFill/>
          <a:miter lim="800000"/>
          <a:headEnd/>
          <a:tailEnd/>
        </a:ln>
      </xdr:spPr>
    </xdr:pic>
    <xdr:clientData/>
  </xdr:twoCellAnchor>
  <xdr:twoCellAnchor editAs="oneCell">
    <xdr:from>
      <xdr:col>34</xdr:col>
      <xdr:colOff>19050</xdr:colOff>
      <xdr:row>1</xdr:row>
      <xdr:rowOff>0</xdr:rowOff>
    </xdr:from>
    <xdr:to>
      <xdr:col>34</xdr:col>
      <xdr:colOff>123825</xdr:colOff>
      <xdr:row>1</xdr:row>
      <xdr:rowOff>104775</xdr:rowOff>
    </xdr:to>
    <xdr:pic>
      <xdr:nvPicPr>
        <xdr:cNvPr id="109" name="ijDBFB2A901C23BA170C897DC88A6AE3A7" descr="opentriangle">
          <a:extLst>
            <a:ext uri="{FF2B5EF4-FFF2-40B4-BE49-F238E27FC236}">
              <a16:creationId xmlns="" xmlns:a16="http://schemas.microsoft.com/office/drawing/2014/main" id="{00000000-0008-0000-0400-00006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060275" y="495300"/>
          <a:ext cx="104775" cy="104775"/>
        </a:xfrm>
        <a:prstGeom prst="rect">
          <a:avLst/>
        </a:prstGeom>
        <a:noFill/>
        <a:ln w="9525">
          <a:noFill/>
          <a:miter lim="800000"/>
          <a:headEnd/>
          <a:tailEnd/>
        </a:ln>
      </xdr:spPr>
    </xdr:pic>
    <xdr:clientData/>
  </xdr:twoCellAnchor>
  <xdr:twoCellAnchor editAs="oneCell">
    <xdr:from>
      <xdr:col>12</xdr:col>
      <xdr:colOff>0</xdr:colOff>
      <xdr:row>1</xdr:row>
      <xdr:rowOff>0</xdr:rowOff>
    </xdr:from>
    <xdr:to>
      <xdr:col>23</xdr:col>
      <xdr:colOff>440530</xdr:colOff>
      <xdr:row>1</xdr:row>
      <xdr:rowOff>47625</xdr:rowOff>
    </xdr:to>
    <xdr:pic>
      <xdr:nvPicPr>
        <xdr:cNvPr id="110" name="Picture 1" descr="invis">
          <a:extLst>
            <a:ext uri="{FF2B5EF4-FFF2-40B4-BE49-F238E27FC236}">
              <a16:creationId xmlns="" xmlns:a16="http://schemas.microsoft.com/office/drawing/2014/main" id="{00000000-0008-0000-0400-00006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153775" y="495300"/>
          <a:ext cx="7622381" cy="47625"/>
        </a:xfrm>
        <a:prstGeom prst="rect">
          <a:avLst/>
        </a:prstGeom>
        <a:noFill/>
        <a:ln w="9525">
          <a:noFill/>
          <a:miter lim="800000"/>
          <a:headEnd/>
          <a:tailEnd/>
        </a:ln>
      </xdr:spPr>
    </xdr:pic>
    <xdr:clientData/>
  </xdr:twoCellAnchor>
  <xdr:twoCellAnchor editAs="oneCell">
    <xdr:from>
      <xdr:col>21</xdr:col>
      <xdr:colOff>314325</xdr:colOff>
      <xdr:row>1</xdr:row>
      <xdr:rowOff>0</xdr:rowOff>
    </xdr:from>
    <xdr:to>
      <xdr:col>34</xdr:col>
      <xdr:colOff>9524</xdr:colOff>
      <xdr:row>1</xdr:row>
      <xdr:rowOff>47625</xdr:rowOff>
    </xdr:to>
    <xdr:pic>
      <xdr:nvPicPr>
        <xdr:cNvPr id="111" name="Picture 2" descr="invis">
          <a:extLst>
            <a:ext uri="{FF2B5EF4-FFF2-40B4-BE49-F238E27FC236}">
              <a16:creationId xmlns="" xmlns:a16="http://schemas.microsoft.com/office/drawing/2014/main" id="{00000000-0008-0000-0400-00006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430750" y="495300"/>
          <a:ext cx="7620000" cy="47625"/>
        </a:xfrm>
        <a:prstGeom prst="rect">
          <a:avLst/>
        </a:prstGeom>
        <a:noFill/>
        <a:ln w="9525">
          <a:noFill/>
          <a:miter lim="800000"/>
          <a:headEnd/>
          <a:tailEnd/>
        </a:ln>
      </xdr:spPr>
    </xdr:pic>
    <xdr:clientData/>
  </xdr:twoCellAnchor>
  <xdr:twoCellAnchor editAs="oneCell">
    <xdr:from>
      <xdr:col>34</xdr:col>
      <xdr:colOff>19050</xdr:colOff>
      <xdr:row>1</xdr:row>
      <xdr:rowOff>0</xdr:rowOff>
    </xdr:from>
    <xdr:to>
      <xdr:col>34</xdr:col>
      <xdr:colOff>123825</xdr:colOff>
      <xdr:row>1</xdr:row>
      <xdr:rowOff>104775</xdr:rowOff>
    </xdr:to>
    <xdr:pic>
      <xdr:nvPicPr>
        <xdr:cNvPr id="112" name="ijDBFB2A901C23BA170C897DC88A6AE3A7" descr="opentriangle">
          <a:extLst>
            <a:ext uri="{FF2B5EF4-FFF2-40B4-BE49-F238E27FC236}">
              <a16:creationId xmlns="" xmlns:a16="http://schemas.microsoft.com/office/drawing/2014/main" id="{00000000-0008-0000-0400-00007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060275" y="495300"/>
          <a:ext cx="104775" cy="104775"/>
        </a:xfrm>
        <a:prstGeom prst="rect">
          <a:avLst/>
        </a:prstGeom>
        <a:noFill/>
        <a:ln w="9525">
          <a:noFill/>
          <a:miter lim="800000"/>
          <a:headEnd/>
          <a:tailEnd/>
        </a:ln>
      </xdr:spPr>
    </xdr:pic>
    <xdr:clientData/>
  </xdr:twoCellAnchor>
  <xdr:twoCellAnchor editAs="oneCell">
    <xdr:from>
      <xdr:col>12</xdr:col>
      <xdr:colOff>0</xdr:colOff>
      <xdr:row>1</xdr:row>
      <xdr:rowOff>0</xdr:rowOff>
    </xdr:from>
    <xdr:to>
      <xdr:col>23</xdr:col>
      <xdr:colOff>440530</xdr:colOff>
      <xdr:row>1</xdr:row>
      <xdr:rowOff>47625</xdr:rowOff>
    </xdr:to>
    <xdr:pic>
      <xdr:nvPicPr>
        <xdr:cNvPr id="113" name="Picture 1" descr="invis">
          <a:extLst>
            <a:ext uri="{FF2B5EF4-FFF2-40B4-BE49-F238E27FC236}">
              <a16:creationId xmlns="" xmlns:a16="http://schemas.microsoft.com/office/drawing/2014/main" id="{00000000-0008-0000-0400-00007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153775" y="495300"/>
          <a:ext cx="7622381" cy="47625"/>
        </a:xfrm>
        <a:prstGeom prst="rect">
          <a:avLst/>
        </a:prstGeom>
        <a:noFill/>
        <a:ln w="9525">
          <a:noFill/>
          <a:miter lim="800000"/>
          <a:headEnd/>
          <a:tailEnd/>
        </a:ln>
      </xdr:spPr>
    </xdr:pic>
    <xdr:clientData/>
  </xdr:twoCellAnchor>
  <xdr:twoCellAnchor editAs="oneCell">
    <xdr:from>
      <xdr:col>21</xdr:col>
      <xdr:colOff>314325</xdr:colOff>
      <xdr:row>1</xdr:row>
      <xdr:rowOff>0</xdr:rowOff>
    </xdr:from>
    <xdr:to>
      <xdr:col>34</xdr:col>
      <xdr:colOff>9524</xdr:colOff>
      <xdr:row>1</xdr:row>
      <xdr:rowOff>47625</xdr:rowOff>
    </xdr:to>
    <xdr:pic>
      <xdr:nvPicPr>
        <xdr:cNvPr id="114" name="Picture 2" descr="invis">
          <a:extLst>
            <a:ext uri="{FF2B5EF4-FFF2-40B4-BE49-F238E27FC236}">
              <a16:creationId xmlns="" xmlns:a16="http://schemas.microsoft.com/office/drawing/2014/main" id="{00000000-0008-0000-0400-00007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430750" y="495300"/>
          <a:ext cx="7620000" cy="47625"/>
        </a:xfrm>
        <a:prstGeom prst="rect">
          <a:avLst/>
        </a:prstGeom>
        <a:noFill/>
        <a:ln w="9525">
          <a:noFill/>
          <a:miter lim="800000"/>
          <a:headEnd/>
          <a:tailEnd/>
        </a:ln>
      </xdr:spPr>
    </xdr:pic>
    <xdr:clientData/>
  </xdr:twoCellAnchor>
  <xdr:twoCellAnchor editAs="oneCell">
    <xdr:from>
      <xdr:col>34</xdr:col>
      <xdr:colOff>19050</xdr:colOff>
      <xdr:row>1</xdr:row>
      <xdr:rowOff>0</xdr:rowOff>
    </xdr:from>
    <xdr:to>
      <xdr:col>34</xdr:col>
      <xdr:colOff>123825</xdr:colOff>
      <xdr:row>1</xdr:row>
      <xdr:rowOff>104775</xdr:rowOff>
    </xdr:to>
    <xdr:pic>
      <xdr:nvPicPr>
        <xdr:cNvPr id="115" name="ijDBFB2A901C23BA170C897DC88A6AE3A7" descr="opentriangle">
          <a:extLst>
            <a:ext uri="{FF2B5EF4-FFF2-40B4-BE49-F238E27FC236}">
              <a16:creationId xmlns="" xmlns:a16="http://schemas.microsoft.com/office/drawing/2014/main" id="{00000000-0008-0000-0400-00007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060275" y="495300"/>
          <a:ext cx="104775" cy="104775"/>
        </a:xfrm>
        <a:prstGeom prst="rect">
          <a:avLst/>
        </a:prstGeom>
        <a:noFill/>
        <a:ln w="9525">
          <a:noFill/>
          <a:miter lim="800000"/>
          <a:headEnd/>
          <a:tailEnd/>
        </a:ln>
      </xdr:spPr>
    </xdr:pic>
    <xdr:clientData/>
  </xdr:twoCellAnchor>
  <xdr:twoCellAnchor editAs="oneCell">
    <xdr:from>
      <xdr:col>12</xdr:col>
      <xdr:colOff>0</xdr:colOff>
      <xdr:row>1</xdr:row>
      <xdr:rowOff>0</xdr:rowOff>
    </xdr:from>
    <xdr:to>
      <xdr:col>23</xdr:col>
      <xdr:colOff>440530</xdr:colOff>
      <xdr:row>1</xdr:row>
      <xdr:rowOff>47625</xdr:rowOff>
    </xdr:to>
    <xdr:pic>
      <xdr:nvPicPr>
        <xdr:cNvPr id="116" name="Picture 1" descr="invis">
          <a:extLst>
            <a:ext uri="{FF2B5EF4-FFF2-40B4-BE49-F238E27FC236}">
              <a16:creationId xmlns="" xmlns:a16="http://schemas.microsoft.com/office/drawing/2014/main" id="{00000000-0008-0000-0400-00007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153775" y="495300"/>
          <a:ext cx="7622381" cy="47625"/>
        </a:xfrm>
        <a:prstGeom prst="rect">
          <a:avLst/>
        </a:prstGeom>
        <a:noFill/>
        <a:ln w="9525">
          <a:noFill/>
          <a:miter lim="800000"/>
          <a:headEnd/>
          <a:tailEnd/>
        </a:ln>
      </xdr:spPr>
    </xdr:pic>
    <xdr:clientData/>
  </xdr:twoCellAnchor>
  <xdr:twoCellAnchor editAs="oneCell">
    <xdr:from>
      <xdr:col>21</xdr:col>
      <xdr:colOff>314325</xdr:colOff>
      <xdr:row>1</xdr:row>
      <xdr:rowOff>0</xdr:rowOff>
    </xdr:from>
    <xdr:to>
      <xdr:col>34</xdr:col>
      <xdr:colOff>9524</xdr:colOff>
      <xdr:row>1</xdr:row>
      <xdr:rowOff>47625</xdr:rowOff>
    </xdr:to>
    <xdr:pic>
      <xdr:nvPicPr>
        <xdr:cNvPr id="117" name="Picture 2" descr="invis">
          <a:extLst>
            <a:ext uri="{FF2B5EF4-FFF2-40B4-BE49-F238E27FC236}">
              <a16:creationId xmlns="" xmlns:a16="http://schemas.microsoft.com/office/drawing/2014/main" id="{00000000-0008-0000-0400-00007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430750" y="495300"/>
          <a:ext cx="7620000" cy="47625"/>
        </a:xfrm>
        <a:prstGeom prst="rect">
          <a:avLst/>
        </a:prstGeom>
        <a:noFill/>
        <a:ln w="9525">
          <a:noFill/>
          <a:miter lim="800000"/>
          <a:headEnd/>
          <a:tailEnd/>
        </a:ln>
      </xdr:spPr>
    </xdr:pic>
    <xdr:clientData/>
  </xdr:twoCellAnchor>
  <xdr:twoCellAnchor editAs="oneCell">
    <xdr:from>
      <xdr:col>34</xdr:col>
      <xdr:colOff>19050</xdr:colOff>
      <xdr:row>1</xdr:row>
      <xdr:rowOff>0</xdr:rowOff>
    </xdr:from>
    <xdr:to>
      <xdr:col>34</xdr:col>
      <xdr:colOff>123825</xdr:colOff>
      <xdr:row>1</xdr:row>
      <xdr:rowOff>104775</xdr:rowOff>
    </xdr:to>
    <xdr:pic>
      <xdr:nvPicPr>
        <xdr:cNvPr id="118" name="ijDBFB2A901C23BA170C897DC88A6AE3A7" descr="opentriangle">
          <a:extLst>
            <a:ext uri="{FF2B5EF4-FFF2-40B4-BE49-F238E27FC236}">
              <a16:creationId xmlns="" xmlns:a16="http://schemas.microsoft.com/office/drawing/2014/main" id="{00000000-0008-0000-0400-00007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060275" y="495300"/>
          <a:ext cx="104775" cy="104775"/>
        </a:xfrm>
        <a:prstGeom prst="rect">
          <a:avLst/>
        </a:prstGeom>
        <a:noFill/>
        <a:ln w="9525">
          <a:noFill/>
          <a:miter lim="800000"/>
          <a:headEnd/>
          <a:tailEnd/>
        </a:ln>
      </xdr:spPr>
    </xdr:pic>
    <xdr:clientData/>
  </xdr:twoCellAnchor>
  <xdr:twoCellAnchor editAs="oneCell">
    <xdr:from>
      <xdr:col>12</xdr:col>
      <xdr:colOff>0</xdr:colOff>
      <xdr:row>1</xdr:row>
      <xdr:rowOff>0</xdr:rowOff>
    </xdr:from>
    <xdr:to>
      <xdr:col>23</xdr:col>
      <xdr:colOff>440530</xdr:colOff>
      <xdr:row>1</xdr:row>
      <xdr:rowOff>47625</xdr:rowOff>
    </xdr:to>
    <xdr:pic>
      <xdr:nvPicPr>
        <xdr:cNvPr id="119" name="Picture 1" descr="invis">
          <a:extLst>
            <a:ext uri="{FF2B5EF4-FFF2-40B4-BE49-F238E27FC236}">
              <a16:creationId xmlns="" xmlns:a16="http://schemas.microsoft.com/office/drawing/2014/main" id="{00000000-0008-0000-0400-00007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153775" y="495300"/>
          <a:ext cx="7622381" cy="47625"/>
        </a:xfrm>
        <a:prstGeom prst="rect">
          <a:avLst/>
        </a:prstGeom>
        <a:noFill/>
        <a:ln w="9525">
          <a:noFill/>
          <a:miter lim="800000"/>
          <a:headEnd/>
          <a:tailEnd/>
        </a:ln>
      </xdr:spPr>
    </xdr:pic>
    <xdr:clientData/>
  </xdr:twoCellAnchor>
  <xdr:twoCellAnchor editAs="oneCell">
    <xdr:from>
      <xdr:col>21</xdr:col>
      <xdr:colOff>314325</xdr:colOff>
      <xdr:row>1</xdr:row>
      <xdr:rowOff>0</xdr:rowOff>
    </xdr:from>
    <xdr:to>
      <xdr:col>34</xdr:col>
      <xdr:colOff>9524</xdr:colOff>
      <xdr:row>1</xdr:row>
      <xdr:rowOff>47625</xdr:rowOff>
    </xdr:to>
    <xdr:pic>
      <xdr:nvPicPr>
        <xdr:cNvPr id="120" name="Picture 2" descr="invis">
          <a:extLst>
            <a:ext uri="{FF2B5EF4-FFF2-40B4-BE49-F238E27FC236}">
              <a16:creationId xmlns="" xmlns:a16="http://schemas.microsoft.com/office/drawing/2014/main" id="{00000000-0008-0000-0400-00007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430750" y="495300"/>
          <a:ext cx="7620000" cy="47625"/>
        </a:xfrm>
        <a:prstGeom prst="rect">
          <a:avLst/>
        </a:prstGeom>
        <a:noFill/>
        <a:ln w="9525">
          <a:noFill/>
          <a:miter lim="800000"/>
          <a:headEnd/>
          <a:tailEnd/>
        </a:ln>
      </xdr:spPr>
    </xdr:pic>
    <xdr:clientData/>
  </xdr:twoCellAnchor>
  <xdr:twoCellAnchor editAs="oneCell">
    <xdr:from>
      <xdr:col>34</xdr:col>
      <xdr:colOff>19050</xdr:colOff>
      <xdr:row>1</xdr:row>
      <xdr:rowOff>0</xdr:rowOff>
    </xdr:from>
    <xdr:to>
      <xdr:col>34</xdr:col>
      <xdr:colOff>123825</xdr:colOff>
      <xdr:row>1</xdr:row>
      <xdr:rowOff>104775</xdr:rowOff>
    </xdr:to>
    <xdr:pic>
      <xdr:nvPicPr>
        <xdr:cNvPr id="121" name="ijDBFB2A901C23BA170C897DC88A6AE3A7" descr="opentriangle">
          <a:extLst>
            <a:ext uri="{FF2B5EF4-FFF2-40B4-BE49-F238E27FC236}">
              <a16:creationId xmlns="" xmlns:a16="http://schemas.microsoft.com/office/drawing/2014/main" id="{00000000-0008-0000-0400-00007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060275" y="495300"/>
          <a:ext cx="104775" cy="104775"/>
        </a:xfrm>
        <a:prstGeom prst="rect">
          <a:avLst/>
        </a:prstGeom>
        <a:noFill/>
        <a:ln w="9525">
          <a:noFill/>
          <a:miter lim="800000"/>
          <a:headEnd/>
          <a:tailEnd/>
        </a:ln>
      </xdr:spPr>
    </xdr:pic>
    <xdr:clientData/>
  </xdr:twoCellAnchor>
  <xdr:twoCellAnchor editAs="oneCell">
    <xdr:from>
      <xdr:col>12</xdr:col>
      <xdr:colOff>0</xdr:colOff>
      <xdr:row>1</xdr:row>
      <xdr:rowOff>0</xdr:rowOff>
    </xdr:from>
    <xdr:to>
      <xdr:col>23</xdr:col>
      <xdr:colOff>440530</xdr:colOff>
      <xdr:row>1</xdr:row>
      <xdr:rowOff>47625</xdr:rowOff>
    </xdr:to>
    <xdr:pic>
      <xdr:nvPicPr>
        <xdr:cNvPr id="122" name="Picture 1" descr="invis">
          <a:extLst>
            <a:ext uri="{FF2B5EF4-FFF2-40B4-BE49-F238E27FC236}">
              <a16:creationId xmlns="" xmlns:a16="http://schemas.microsoft.com/office/drawing/2014/main" id="{00000000-0008-0000-0400-00007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153775" y="495300"/>
          <a:ext cx="7622381" cy="47625"/>
        </a:xfrm>
        <a:prstGeom prst="rect">
          <a:avLst/>
        </a:prstGeom>
        <a:noFill/>
        <a:ln w="9525">
          <a:noFill/>
          <a:miter lim="800000"/>
          <a:headEnd/>
          <a:tailEnd/>
        </a:ln>
      </xdr:spPr>
    </xdr:pic>
    <xdr:clientData/>
  </xdr:twoCellAnchor>
  <xdr:twoCellAnchor editAs="oneCell">
    <xdr:from>
      <xdr:col>21</xdr:col>
      <xdr:colOff>314325</xdr:colOff>
      <xdr:row>1</xdr:row>
      <xdr:rowOff>0</xdr:rowOff>
    </xdr:from>
    <xdr:to>
      <xdr:col>34</xdr:col>
      <xdr:colOff>9524</xdr:colOff>
      <xdr:row>1</xdr:row>
      <xdr:rowOff>47625</xdr:rowOff>
    </xdr:to>
    <xdr:pic>
      <xdr:nvPicPr>
        <xdr:cNvPr id="123" name="Picture 2" descr="invis">
          <a:extLst>
            <a:ext uri="{FF2B5EF4-FFF2-40B4-BE49-F238E27FC236}">
              <a16:creationId xmlns="" xmlns:a16="http://schemas.microsoft.com/office/drawing/2014/main" id="{00000000-0008-0000-0400-00007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430750" y="495300"/>
          <a:ext cx="7620000" cy="47625"/>
        </a:xfrm>
        <a:prstGeom prst="rect">
          <a:avLst/>
        </a:prstGeom>
        <a:noFill/>
        <a:ln w="9525">
          <a:noFill/>
          <a:miter lim="800000"/>
          <a:headEnd/>
          <a:tailEnd/>
        </a:ln>
      </xdr:spPr>
    </xdr:pic>
    <xdr:clientData/>
  </xdr:twoCellAnchor>
  <xdr:twoCellAnchor editAs="oneCell">
    <xdr:from>
      <xdr:col>34</xdr:col>
      <xdr:colOff>19050</xdr:colOff>
      <xdr:row>1</xdr:row>
      <xdr:rowOff>0</xdr:rowOff>
    </xdr:from>
    <xdr:to>
      <xdr:col>34</xdr:col>
      <xdr:colOff>123825</xdr:colOff>
      <xdr:row>1</xdr:row>
      <xdr:rowOff>104775</xdr:rowOff>
    </xdr:to>
    <xdr:pic>
      <xdr:nvPicPr>
        <xdr:cNvPr id="124" name="ijDBFB2A901C23BA170C897DC88A6AE3A7" descr="opentriangle">
          <a:extLst>
            <a:ext uri="{FF2B5EF4-FFF2-40B4-BE49-F238E27FC236}">
              <a16:creationId xmlns="" xmlns:a16="http://schemas.microsoft.com/office/drawing/2014/main" id="{00000000-0008-0000-0400-00007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060275" y="495300"/>
          <a:ext cx="104775" cy="104775"/>
        </a:xfrm>
        <a:prstGeom prst="rect">
          <a:avLst/>
        </a:prstGeom>
        <a:noFill/>
        <a:ln w="9525">
          <a:noFill/>
          <a:miter lim="800000"/>
          <a:headEnd/>
          <a:tailEnd/>
        </a:ln>
      </xdr:spPr>
    </xdr:pic>
    <xdr:clientData/>
  </xdr:twoCellAnchor>
  <xdr:twoCellAnchor editAs="oneCell">
    <xdr:from>
      <xdr:col>12</xdr:col>
      <xdr:colOff>0</xdr:colOff>
      <xdr:row>1</xdr:row>
      <xdr:rowOff>0</xdr:rowOff>
    </xdr:from>
    <xdr:to>
      <xdr:col>23</xdr:col>
      <xdr:colOff>440530</xdr:colOff>
      <xdr:row>1</xdr:row>
      <xdr:rowOff>47625</xdr:rowOff>
    </xdr:to>
    <xdr:pic>
      <xdr:nvPicPr>
        <xdr:cNvPr id="125" name="Picture 1" descr="invis">
          <a:extLst>
            <a:ext uri="{FF2B5EF4-FFF2-40B4-BE49-F238E27FC236}">
              <a16:creationId xmlns="" xmlns:a16="http://schemas.microsoft.com/office/drawing/2014/main" id="{00000000-0008-0000-0400-00007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153775" y="495300"/>
          <a:ext cx="7622381" cy="47625"/>
        </a:xfrm>
        <a:prstGeom prst="rect">
          <a:avLst/>
        </a:prstGeom>
        <a:noFill/>
        <a:ln w="9525">
          <a:noFill/>
          <a:miter lim="800000"/>
          <a:headEnd/>
          <a:tailEnd/>
        </a:ln>
      </xdr:spPr>
    </xdr:pic>
    <xdr:clientData/>
  </xdr:twoCellAnchor>
  <xdr:twoCellAnchor editAs="oneCell">
    <xdr:from>
      <xdr:col>21</xdr:col>
      <xdr:colOff>314325</xdr:colOff>
      <xdr:row>1</xdr:row>
      <xdr:rowOff>0</xdr:rowOff>
    </xdr:from>
    <xdr:to>
      <xdr:col>34</xdr:col>
      <xdr:colOff>9524</xdr:colOff>
      <xdr:row>1</xdr:row>
      <xdr:rowOff>47625</xdr:rowOff>
    </xdr:to>
    <xdr:pic>
      <xdr:nvPicPr>
        <xdr:cNvPr id="126" name="Picture 2" descr="invis">
          <a:extLst>
            <a:ext uri="{FF2B5EF4-FFF2-40B4-BE49-F238E27FC236}">
              <a16:creationId xmlns="" xmlns:a16="http://schemas.microsoft.com/office/drawing/2014/main" id="{00000000-0008-0000-0400-00007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430750" y="495300"/>
          <a:ext cx="7620000" cy="47625"/>
        </a:xfrm>
        <a:prstGeom prst="rect">
          <a:avLst/>
        </a:prstGeom>
        <a:noFill/>
        <a:ln w="9525">
          <a:noFill/>
          <a:miter lim="800000"/>
          <a:headEnd/>
          <a:tailEnd/>
        </a:ln>
      </xdr:spPr>
    </xdr:pic>
    <xdr:clientData/>
  </xdr:twoCellAnchor>
  <xdr:twoCellAnchor editAs="oneCell">
    <xdr:from>
      <xdr:col>34</xdr:col>
      <xdr:colOff>19050</xdr:colOff>
      <xdr:row>1</xdr:row>
      <xdr:rowOff>0</xdr:rowOff>
    </xdr:from>
    <xdr:to>
      <xdr:col>34</xdr:col>
      <xdr:colOff>123825</xdr:colOff>
      <xdr:row>1</xdr:row>
      <xdr:rowOff>104775</xdr:rowOff>
    </xdr:to>
    <xdr:pic>
      <xdr:nvPicPr>
        <xdr:cNvPr id="127" name="ijDBFB2A901C23BA170C897DC88A6AE3A7" descr="opentriangle">
          <a:extLst>
            <a:ext uri="{FF2B5EF4-FFF2-40B4-BE49-F238E27FC236}">
              <a16:creationId xmlns="" xmlns:a16="http://schemas.microsoft.com/office/drawing/2014/main" id="{00000000-0008-0000-0400-00007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060275" y="495300"/>
          <a:ext cx="104775" cy="104775"/>
        </a:xfrm>
        <a:prstGeom prst="rect">
          <a:avLst/>
        </a:prstGeom>
        <a:noFill/>
        <a:ln w="9525">
          <a:noFill/>
          <a:miter lim="800000"/>
          <a:headEnd/>
          <a:tailEnd/>
        </a:ln>
      </xdr:spPr>
    </xdr:pic>
    <xdr:clientData/>
  </xdr:twoCellAnchor>
  <xdr:twoCellAnchor editAs="oneCell">
    <xdr:from>
      <xdr:col>12</xdr:col>
      <xdr:colOff>0</xdr:colOff>
      <xdr:row>1</xdr:row>
      <xdr:rowOff>0</xdr:rowOff>
    </xdr:from>
    <xdr:to>
      <xdr:col>23</xdr:col>
      <xdr:colOff>440530</xdr:colOff>
      <xdr:row>1</xdr:row>
      <xdr:rowOff>47625</xdr:rowOff>
    </xdr:to>
    <xdr:pic>
      <xdr:nvPicPr>
        <xdr:cNvPr id="128" name="Picture 1" descr="invis">
          <a:extLst>
            <a:ext uri="{FF2B5EF4-FFF2-40B4-BE49-F238E27FC236}">
              <a16:creationId xmlns="" xmlns:a16="http://schemas.microsoft.com/office/drawing/2014/main" id="{00000000-0008-0000-0400-00008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153775" y="495300"/>
          <a:ext cx="7622381" cy="47625"/>
        </a:xfrm>
        <a:prstGeom prst="rect">
          <a:avLst/>
        </a:prstGeom>
        <a:noFill/>
        <a:ln w="9525">
          <a:noFill/>
          <a:miter lim="800000"/>
          <a:headEnd/>
          <a:tailEnd/>
        </a:ln>
      </xdr:spPr>
    </xdr:pic>
    <xdr:clientData/>
  </xdr:twoCellAnchor>
  <xdr:twoCellAnchor editAs="oneCell">
    <xdr:from>
      <xdr:col>21</xdr:col>
      <xdr:colOff>314325</xdr:colOff>
      <xdr:row>1</xdr:row>
      <xdr:rowOff>0</xdr:rowOff>
    </xdr:from>
    <xdr:to>
      <xdr:col>34</xdr:col>
      <xdr:colOff>9524</xdr:colOff>
      <xdr:row>1</xdr:row>
      <xdr:rowOff>47625</xdr:rowOff>
    </xdr:to>
    <xdr:pic>
      <xdr:nvPicPr>
        <xdr:cNvPr id="129" name="Picture 2" descr="invis">
          <a:extLst>
            <a:ext uri="{FF2B5EF4-FFF2-40B4-BE49-F238E27FC236}">
              <a16:creationId xmlns="" xmlns:a16="http://schemas.microsoft.com/office/drawing/2014/main" id="{00000000-0008-0000-0400-00008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430750" y="495300"/>
          <a:ext cx="7620000" cy="47625"/>
        </a:xfrm>
        <a:prstGeom prst="rect">
          <a:avLst/>
        </a:prstGeom>
        <a:noFill/>
        <a:ln w="9525">
          <a:noFill/>
          <a:miter lim="800000"/>
          <a:headEnd/>
          <a:tailEnd/>
        </a:ln>
      </xdr:spPr>
    </xdr:pic>
    <xdr:clientData/>
  </xdr:twoCellAnchor>
  <xdr:twoCellAnchor editAs="oneCell">
    <xdr:from>
      <xdr:col>34</xdr:col>
      <xdr:colOff>19050</xdr:colOff>
      <xdr:row>1</xdr:row>
      <xdr:rowOff>0</xdr:rowOff>
    </xdr:from>
    <xdr:to>
      <xdr:col>34</xdr:col>
      <xdr:colOff>123825</xdr:colOff>
      <xdr:row>1</xdr:row>
      <xdr:rowOff>104775</xdr:rowOff>
    </xdr:to>
    <xdr:pic>
      <xdr:nvPicPr>
        <xdr:cNvPr id="130" name="ijDBFB2A901C23BA170C897DC88A6AE3A7" descr="opentriangle">
          <a:extLst>
            <a:ext uri="{FF2B5EF4-FFF2-40B4-BE49-F238E27FC236}">
              <a16:creationId xmlns="" xmlns:a16="http://schemas.microsoft.com/office/drawing/2014/main" id="{00000000-0008-0000-0400-00008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060275" y="495300"/>
          <a:ext cx="104775" cy="104775"/>
        </a:xfrm>
        <a:prstGeom prst="rect">
          <a:avLst/>
        </a:prstGeom>
        <a:noFill/>
        <a:ln w="9525">
          <a:noFill/>
          <a:miter lim="800000"/>
          <a:headEnd/>
          <a:tailEnd/>
        </a:ln>
      </xdr:spPr>
    </xdr:pic>
    <xdr:clientData/>
  </xdr:twoCellAnchor>
  <xdr:twoCellAnchor editAs="oneCell">
    <xdr:from>
      <xdr:col>12</xdr:col>
      <xdr:colOff>0</xdr:colOff>
      <xdr:row>1</xdr:row>
      <xdr:rowOff>0</xdr:rowOff>
    </xdr:from>
    <xdr:to>
      <xdr:col>23</xdr:col>
      <xdr:colOff>440530</xdr:colOff>
      <xdr:row>1</xdr:row>
      <xdr:rowOff>47625</xdr:rowOff>
    </xdr:to>
    <xdr:pic>
      <xdr:nvPicPr>
        <xdr:cNvPr id="131" name="Picture 1" descr="invis">
          <a:extLst>
            <a:ext uri="{FF2B5EF4-FFF2-40B4-BE49-F238E27FC236}">
              <a16:creationId xmlns="" xmlns:a16="http://schemas.microsoft.com/office/drawing/2014/main" id="{00000000-0008-0000-0400-00008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153775" y="495300"/>
          <a:ext cx="7622381" cy="47625"/>
        </a:xfrm>
        <a:prstGeom prst="rect">
          <a:avLst/>
        </a:prstGeom>
        <a:noFill/>
        <a:ln w="9525">
          <a:noFill/>
          <a:miter lim="800000"/>
          <a:headEnd/>
          <a:tailEnd/>
        </a:ln>
      </xdr:spPr>
    </xdr:pic>
    <xdr:clientData/>
  </xdr:twoCellAnchor>
  <xdr:twoCellAnchor editAs="oneCell">
    <xdr:from>
      <xdr:col>21</xdr:col>
      <xdr:colOff>314325</xdr:colOff>
      <xdr:row>1</xdr:row>
      <xdr:rowOff>0</xdr:rowOff>
    </xdr:from>
    <xdr:to>
      <xdr:col>34</xdr:col>
      <xdr:colOff>9524</xdr:colOff>
      <xdr:row>1</xdr:row>
      <xdr:rowOff>47625</xdr:rowOff>
    </xdr:to>
    <xdr:pic>
      <xdr:nvPicPr>
        <xdr:cNvPr id="132" name="Picture 2" descr="invis">
          <a:extLst>
            <a:ext uri="{FF2B5EF4-FFF2-40B4-BE49-F238E27FC236}">
              <a16:creationId xmlns="" xmlns:a16="http://schemas.microsoft.com/office/drawing/2014/main" id="{00000000-0008-0000-0400-00008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430750" y="495300"/>
          <a:ext cx="7620000" cy="47625"/>
        </a:xfrm>
        <a:prstGeom prst="rect">
          <a:avLst/>
        </a:prstGeom>
        <a:noFill/>
        <a:ln w="9525">
          <a:noFill/>
          <a:miter lim="800000"/>
          <a:headEnd/>
          <a:tailEnd/>
        </a:ln>
      </xdr:spPr>
    </xdr:pic>
    <xdr:clientData/>
  </xdr:twoCellAnchor>
  <xdr:twoCellAnchor editAs="oneCell">
    <xdr:from>
      <xdr:col>34</xdr:col>
      <xdr:colOff>19050</xdr:colOff>
      <xdr:row>1</xdr:row>
      <xdr:rowOff>0</xdr:rowOff>
    </xdr:from>
    <xdr:to>
      <xdr:col>34</xdr:col>
      <xdr:colOff>123825</xdr:colOff>
      <xdr:row>1</xdr:row>
      <xdr:rowOff>104775</xdr:rowOff>
    </xdr:to>
    <xdr:pic>
      <xdr:nvPicPr>
        <xdr:cNvPr id="133" name="ijDBFB2A901C23BA170C897DC88A6AE3A7" descr="opentriangle">
          <a:extLst>
            <a:ext uri="{FF2B5EF4-FFF2-40B4-BE49-F238E27FC236}">
              <a16:creationId xmlns="" xmlns:a16="http://schemas.microsoft.com/office/drawing/2014/main" id="{00000000-0008-0000-0400-00008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060275" y="495300"/>
          <a:ext cx="104775" cy="104775"/>
        </a:xfrm>
        <a:prstGeom prst="rect">
          <a:avLst/>
        </a:prstGeom>
        <a:noFill/>
        <a:ln w="9525">
          <a:noFill/>
          <a:miter lim="800000"/>
          <a:headEnd/>
          <a:tailEnd/>
        </a:ln>
      </xdr:spPr>
    </xdr:pic>
    <xdr:clientData/>
  </xdr:twoCellAnchor>
  <xdr:twoCellAnchor editAs="oneCell">
    <xdr:from>
      <xdr:col>12</xdr:col>
      <xdr:colOff>0</xdr:colOff>
      <xdr:row>2</xdr:row>
      <xdr:rowOff>0</xdr:rowOff>
    </xdr:from>
    <xdr:to>
      <xdr:col>23</xdr:col>
      <xdr:colOff>440530</xdr:colOff>
      <xdr:row>2</xdr:row>
      <xdr:rowOff>47625</xdr:rowOff>
    </xdr:to>
    <xdr:pic>
      <xdr:nvPicPr>
        <xdr:cNvPr id="134" name="Picture 1" descr="invis">
          <a:extLst>
            <a:ext uri="{FF2B5EF4-FFF2-40B4-BE49-F238E27FC236}">
              <a16:creationId xmlns="" xmlns:a16="http://schemas.microsoft.com/office/drawing/2014/main" id="{00000000-0008-0000-0400-00008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218333" y="497417"/>
          <a:ext cx="7668947" cy="47625"/>
        </a:xfrm>
        <a:prstGeom prst="rect">
          <a:avLst/>
        </a:prstGeom>
        <a:noFill/>
        <a:ln w="9525">
          <a:noFill/>
          <a:miter lim="800000"/>
          <a:headEnd/>
          <a:tailEnd/>
        </a:ln>
      </xdr:spPr>
    </xdr:pic>
    <xdr:clientData/>
  </xdr:twoCellAnchor>
  <xdr:twoCellAnchor editAs="oneCell">
    <xdr:from>
      <xdr:col>21</xdr:col>
      <xdr:colOff>314325</xdr:colOff>
      <xdr:row>2</xdr:row>
      <xdr:rowOff>0</xdr:rowOff>
    </xdr:from>
    <xdr:to>
      <xdr:col>34</xdr:col>
      <xdr:colOff>9524</xdr:colOff>
      <xdr:row>2</xdr:row>
      <xdr:rowOff>47625</xdr:rowOff>
    </xdr:to>
    <xdr:pic>
      <xdr:nvPicPr>
        <xdr:cNvPr id="135" name="Picture 2" descr="invis">
          <a:extLst>
            <a:ext uri="{FF2B5EF4-FFF2-40B4-BE49-F238E27FC236}">
              <a16:creationId xmlns="" xmlns:a16="http://schemas.microsoft.com/office/drawing/2014/main" id="{00000000-0008-0000-0400-00008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533408" y="497417"/>
          <a:ext cx="7675033" cy="47625"/>
        </a:xfrm>
        <a:prstGeom prst="rect">
          <a:avLst/>
        </a:prstGeom>
        <a:noFill/>
        <a:ln w="9525">
          <a:noFill/>
          <a:miter lim="800000"/>
          <a:headEnd/>
          <a:tailEnd/>
        </a:ln>
      </xdr:spPr>
    </xdr:pic>
    <xdr:clientData/>
  </xdr:twoCellAnchor>
  <xdr:twoCellAnchor editAs="oneCell">
    <xdr:from>
      <xdr:col>34</xdr:col>
      <xdr:colOff>19050</xdr:colOff>
      <xdr:row>2</xdr:row>
      <xdr:rowOff>0</xdr:rowOff>
    </xdr:from>
    <xdr:to>
      <xdr:col>34</xdr:col>
      <xdr:colOff>123825</xdr:colOff>
      <xdr:row>2</xdr:row>
      <xdr:rowOff>104775</xdr:rowOff>
    </xdr:to>
    <xdr:pic>
      <xdr:nvPicPr>
        <xdr:cNvPr id="136" name="ijDBFB2A901C23BA170C897DC88A6AE3A7" descr="opentriangle">
          <a:extLst>
            <a:ext uri="{FF2B5EF4-FFF2-40B4-BE49-F238E27FC236}">
              <a16:creationId xmlns="" xmlns:a16="http://schemas.microsoft.com/office/drawing/2014/main" id="{00000000-0008-0000-0400-00008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217967" y="497417"/>
          <a:ext cx="104775" cy="104775"/>
        </a:xfrm>
        <a:prstGeom prst="rect">
          <a:avLst/>
        </a:prstGeom>
        <a:noFill/>
        <a:ln w="9525">
          <a:noFill/>
          <a:miter lim="800000"/>
          <a:headEnd/>
          <a:tailEnd/>
        </a:ln>
      </xdr:spPr>
    </xdr:pic>
    <xdr:clientData/>
  </xdr:twoCellAnchor>
  <xdr:twoCellAnchor editAs="oneCell">
    <xdr:from>
      <xdr:col>12</xdr:col>
      <xdr:colOff>0</xdr:colOff>
      <xdr:row>2</xdr:row>
      <xdr:rowOff>0</xdr:rowOff>
    </xdr:from>
    <xdr:to>
      <xdr:col>23</xdr:col>
      <xdr:colOff>440530</xdr:colOff>
      <xdr:row>2</xdr:row>
      <xdr:rowOff>47625</xdr:rowOff>
    </xdr:to>
    <xdr:pic>
      <xdr:nvPicPr>
        <xdr:cNvPr id="137" name="Picture 1" descr="invis">
          <a:extLst>
            <a:ext uri="{FF2B5EF4-FFF2-40B4-BE49-F238E27FC236}">
              <a16:creationId xmlns="" xmlns:a16="http://schemas.microsoft.com/office/drawing/2014/main" id="{00000000-0008-0000-0400-00008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218333" y="497417"/>
          <a:ext cx="7668947" cy="47625"/>
        </a:xfrm>
        <a:prstGeom prst="rect">
          <a:avLst/>
        </a:prstGeom>
        <a:noFill/>
        <a:ln w="9525">
          <a:noFill/>
          <a:miter lim="800000"/>
          <a:headEnd/>
          <a:tailEnd/>
        </a:ln>
      </xdr:spPr>
    </xdr:pic>
    <xdr:clientData/>
  </xdr:twoCellAnchor>
  <xdr:twoCellAnchor editAs="oneCell">
    <xdr:from>
      <xdr:col>21</xdr:col>
      <xdr:colOff>314325</xdr:colOff>
      <xdr:row>2</xdr:row>
      <xdr:rowOff>0</xdr:rowOff>
    </xdr:from>
    <xdr:to>
      <xdr:col>34</xdr:col>
      <xdr:colOff>9524</xdr:colOff>
      <xdr:row>2</xdr:row>
      <xdr:rowOff>47625</xdr:rowOff>
    </xdr:to>
    <xdr:pic>
      <xdr:nvPicPr>
        <xdr:cNvPr id="138" name="Picture 2" descr="invis">
          <a:extLst>
            <a:ext uri="{FF2B5EF4-FFF2-40B4-BE49-F238E27FC236}">
              <a16:creationId xmlns="" xmlns:a16="http://schemas.microsoft.com/office/drawing/2014/main" id="{00000000-0008-0000-0400-00008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533408" y="497417"/>
          <a:ext cx="7675033" cy="47625"/>
        </a:xfrm>
        <a:prstGeom prst="rect">
          <a:avLst/>
        </a:prstGeom>
        <a:noFill/>
        <a:ln w="9525">
          <a:noFill/>
          <a:miter lim="800000"/>
          <a:headEnd/>
          <a:tailEnd/>
        </a:ln>
      </xdr:spPr>
    </xdr:pic>
    <xdr:clientData/>
  </xdr:twoCellAnchor>
  <xdr:twoCellAnchor editAs="oneCell">
    <xdr:from>
      <xdr:col>34</xdr:col>
      <xdr:colOff>19050</xdr:colOff>
      <xdr:row>2</xdr:row>
      <xdr:rowOff>0</xdr:rowOff>
    </xdr:from>
    <xdr:to>
      <xdr:col>34</xdr:col>
      <xdr:colOff>123825</xdr:colOff>
      <xdr:row>2</xdr:row>
      <xdr:rowOff>104775</xdr:rowOff>
    </xdr:to>
    <xdr:pic>
      <xdr:nvPicPr>
        <xdr:cNvPr id="139" name="ijDBFB2A901C23BA170C897DC88A6AE3A7" descr="opentriangle">
          <a:extLst>
            <a:ext uri="{FF2B5EF4-FFF2-40B4-BE49-F238E27FC236}">
              <a16:creationId xmlns="" xmlns:a16="http://schemas.microsoft.com/office/drawing/2014/main" id="{00000000-0008-0000-0400-00008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217967" y="497417"/>
          <a:ext cx="104775" cy="104775"/>
        </a:xfrm>
        <a:prstGeom prst="rect">
          <a:avLst/>
        </a:prstGeom>
        <a:noFill/>
        <a:ln w="9525">
          <a:noFill/>
          <a:miter lim="800000"/>
          <a:headEnd/>
          <a:tailEnd/>
        </a:ln>
      </xdr:spPr>
    </xdr:pic>
    <xdr:clientData/>
  </xdr:twoCellAnchor>
  <xdr:twoCellAnchor editAs="oneCell">
    <xdr:from>
      <xdr:col>12</xdr:col>
      <xdr:colOff>0</xdr:colOff>
      <xdr:row>2</xdr:row>
      <xdr:rowOff>0</xdr:rowOff>
    </xdr:from>
    <xdr:to>
      <xdr:col>23</xdr:col>
      <xdr:colOff>440530</xdr:colOff>
      <xdr:row>2</xdr:row>
      <xdr:rowOff>47625</xdr:rowOff>
    </xdr:to>
    <xdr:pic>
      <xdr:nvPicPr>
        <xdr:cNvPr id="140" name="Picture 1" descr="invis">
          <a:extLst>
            <a:ext uri="{FF2B5EF4-FFF2-40B4-BE49-F238E27FC236}">
              <a16:creationId xmlns="" xmlns:a16="http://schemas.microsoft.com/office/drawing/2014/main" id="{00000000-0008-0000-0400-00008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218333" y="497417"/>
          <a:ext cx="7668947" cy="47625"/>
        </a:xfrm>
        <a:prstGeom prst="rect">
          <a:avLst/>
        </a:prstGeom>
        <a:noFill/>
        <a:ln w="9525">
          <a:noFill/>
          <a:miter lim="800000"/>
          <a:headEnd/>
          <a:tailEnd/>
        </a:ln>
      </xdr:spPr>
    </xdr:pic>
    <xdr:clientData/>
  </xdr:twoCellAnchor>
  <xdr:twoCellAnchor editAs="oneCell">
    <xdr:from>
      <xdr:col>21</xdr:col>
      <xdr:colOff>314325</xdr:colOff>
      <xdr:row>2</xdr:row>
      <xdr:rowOff>0</xdr:rowOff>
    </xdr:from>
    <xdr:to>
      <xdr:col>34</xdr:col>
      <xdr:colOff>9524</xdr:colOff>
      <xdr:row>2</xdr:row>
      <xdr:rowOff>47625</xdr:rowOff>
    </xdr:to>
    <xdr:pic>
      <xdr:nvPicPr>
        <xdr:cNvPr id="141" name="Picture 2" descr="invis">
          <a:extLst>
            <a:ext uri="{FF2B5EF4-FFF2-40B4-BE49-F238E27FC236}">
              <a16:creationId xmlns="" xmlns:a16="http://schemas.microsoft.com/office/drawing/2014/main" id="{00000000-0008-0000-0400-00008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533408" y="497417"/>
          <a:ext cx="7675033" cy="47625"/>
        </a:xfrm>
        <a:prstGeom prst="rect">
          <a:avLst/>
        </a:prstGeom>
        <a:noFill/>
        <a:ln w="9525">
          <a:noFill/>
          <a:miter lim="800000"/>
          <a:headEnd/>
          <a:tailEnd/>
        </a:ln>
      </xdr:spPr>
    </xdr:pic>
    <xdr:clientData/>
  </xdr:twoCellAnchor>
  <xdr:twoCellAnchor editAs="oneCell">
    <xdr:from>
      <xdr:col>34</xdr:col>
      <xdr:colOff>19050</xdr:colOff>
      <xdr:row>2</xdr:row>
      <xdr:rowOff>0</xdr:rowOff>
    </xdr:from>
    <xdr:to>
      <xdr:col>34</xdr:col>
      <xdr:colOff>123825</xdr:colOff>
      <xdr:row>2</xdr:row>
      <xdr:rowOff>104775</xdr:rowOff>
    </xdr:to>
    <xdr:pic>
      <xdr:nvPicPr>
        <xdr:cNvPr id="142" name="ijDBFB2A901C23BA170C897DC88A6AE3A7" descr="opentriangle">
          <a:extLst>
            <a:ext uri="{FF2B5EF4-FFF2-40B4-BE49-F238E27FC236}">
              <a16:creationId xmlns="" xmlns:a16="http://schemas.microsoft.com/office/drawing/2014/main" id="{00000000-0008-0000-0400-00008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217967" y="497417"/>
          <a:ext cx="104775" cy="104775"/>
        </a:xfrm>
        <a:prstGeom prst="rect">
          <a:avLst/>
        </a:prstGeom>
        <a:noFill/>
        <a:ln w="9525">
          <a:noFill/>
          <a:miter lim="800000"/>
          <a:headEnd/>
          <a:tailEnd/>
        </a:ln>
      </xdr:spPr>
    </xdr:pic>
    <xdr:clientData/>
  </xdr:twoCellAnchor>
  <xdr:twoCellAnchor editAs="oneCell">
    <xdr:from>
      <xdr:col>12</xdr:col>
      <xdr:colOff>0</xdr:colOff>
      <xdr:row>2</xdr:row>
      <xdr:rowOff>0</xdr:rowOff>
    </xdr:from>
    <xdr:to>
      <xdr:col>23</xdr:col>
      <xdr:colOff>440530</xdr:colOff>
      <xdr:row>2</xdr:row>
      <xdr:rowOff>47625</xdr:rowOff>
    </xdr:to>
    <xdr:pic>
      <xdr:nvPicPr>
        <xdr:cNvPr id="143" name="Picture 1" descr="invis">
          <a:extLst>
            <a:ext uri="{FF2B5EF4-FFF2-40B4-BE49-F238E27FC236}">
              <a16:creationId xmlns="" xmlns:a16="http://schemas.microsoft.com/office/drawing/2014/main" id="{00000000-0008-0000-0400-00008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218333" y="497417"/>
          <a:ext cx="7668947" cy="47625"/>
        </a:xfrm>
        <a:prstGeom prst="rect">
          <a:avLst/>
        </a:prstGeom>
        <a:noFill/>
        <a:ln w="9525">
          <a:noFill/>
          <a:miter lim="800000"/>
          <a:headEnd/>
          <a:tailEnd/>
        </a:ln>
      </xdr:spPr>
    </xdr:pic>
    <xdr:clientData/>
  </xdr:twoCellAnchor>
  <xdr:twoCellAnchor editAs="oneCell">
    <xdr:from>
      <xdr:col>21</xdr:col>
      <xdr:colOff>314325</xdr:colOff>
      <xdr:row>2</xdr:row>
      <xdr:rowOff>0</xdr:rowOff>
    </xdr:from>
    <xdr:to>
      <xdr:col>34</xdr:col>
      <xdr:colOff>9524</xdr:colOff>
      <xdr:row>2</xdr:row>
      <xdr:rowOff>47625</xdr:rowOff>
    </xdr:to>
    <xdr:pic>
      <xdr:nvPicPr>
        <xdr:cNvPr id="144" name="Picture 2" descr="invis">
          <a:extLst>
            <a:ext uri="{FF2B5EF4-FFF2-40B4-BE49-F238E27FC236}">
              <a16:creationId xmlns="" xmlns:a16="http://schemas.microsoft.com/office/drawing/2014/main" id="{00000000-0008-0000-0400-00009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533408" y="497417"/>
          <a:ext cx="7675033" cy="47625"/>
        </a:xfrm>
        <a:prstGeom prst="rect">
          <a:avLst/>
        </a:prstGeom>
        <a:noFill/>
        <a:ln w="9525">
          <a:noFill/>
          <a:miter lim="800000"/>
          <a:headEnd/>
          <a:tailEnd/>
        </a:ln>
      </xdr:spPr>
    </xdr:pic>
    <xdr:clientData/>
  </xdr:twoCellAnchor>
  <xdr:twoCellAnchor editAs="oneCell">
    <xdr:from>
      <xdr:col>34</xdr:col>
      <xdr:colOff>19050</xdr:colOff>
      <xdr:row>2</xdr:row>
      <xdr:rowOff>0</xdr:rowOff>
    </xdr:from>
    <xdr:to>
      <xdr:col>34</xdr:col>
      <xdr:colOff>123825</xdr:colOff>
      <xdr:row>2</xdr:row>
      <xdr:rowOff>104775</xdr:rowOff>
    </xdr:to>
    <xdr:pic>
      <xdr:nvPicPr>
        <xdr:cNvPr id="145" name="ijDBFB2A901C23BA170C897DC88A6AE3A7" descr="opentriangle">
          <a:extLst>
            <a:ext uri="{FF2B5EF4-FFF2-40B4-BE49-F238E27FC236}">
              <a16:creationId xmlns="" xmlns:a16="http://schemas.microsoft.com/office/drawing/2014/main" id="{00000000-0008-0000-0400-00009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217967" y="497417"/>
          <a:ext cx="104775" cy="104775"/>
        </a:xfrm>
        <a:prstGeom prst="rect">
          <a:avLst/>
        </a:prstGeom>
        <a:noFill/>
        <a:ln w="9525">
          <a:noFill/>
          <a:miter lim="800000"/>
          <a:headEnd/>
          <a:tailEnd/>
        </a:ln>
      </xdr:spPr>
    </xdr:pic>
    <xdr:clientData/>
  </xdr:twoCellAnchor>
  <xdr:twoCellAnchor editAs="oneCell">
    <xdr:from>
      <xdr:col>12</xdr:col>
      <xdr:colOff>0</xdr:colOff>
      <xdr:row>2</xdr:row>
      <xdr:rowOff>0</xdr:rowOff>
    </xdr:from>
    <xdr:to>
      <xdr:col>23</xdr:col>
      <xdr:colOff>440530</xdr:colOff>
      <xdr:row>2</xdr:row>
      <xdr:rowOff>47625</xdr:rowOff>
    </xdr:to>
    <xdr:pic>
      <xdr:nvPicPr>
        <xdr:cNvPr id="146" name="Picture 1" descr="invis">
          <a:extLst>
            <a:ext uri="{FF2B5EF4-FFF2-40B4-BE49-F238E27FC236}">
              <a16:creationId xmlns="" xmlns:a16="http://schemas.microsoft.com/office/drawing/2014/main" id="{00000000-0008-0000-0400-00009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218333" y="497417"/>
          <a:ext cx="7668947" cy="47625"/>
        </a:xfrm>
        <a:prstGeom prst="rect">
          <a:avLst/>
        </a:prstGeom>
        <a:noFill/>
        <a:ln w="9525">
          <a:noFill/>
          <a:miter lim="800000"/>
          <a:headEnd/>
          <a:tailEnd/>
        </a:ln>
      </xdr:spPr>
    </xdr:pic>
    <xdr:clientData/>
  </xdr:twoCellAnchor>
  <xdr:twoCellAnchor editAs="oneCell">
    <xdr:from>
      <xdr:col>21</xdr:col>
      <xdr:colOff>314325</xdr:colOff>
      <xdr:row>2</xdr:row>
      <xdr:rowOff>0</xdr:rowOff>
    </xdr:from>
    <xdr:to>
      <xdr:col>34</xdr:col>
      <xdr:colOff>9524</xdr:colOff>
      <xdr:row>2</xdr:row>
      <xdr:rowOff>47625</xdr:rowOff>
    </xdr:to>
    <xdr:pic>
      <xdr:nvPicPr>
        <xdr:cNvPr id="147" name="Picture 2" descr="invis">
          <a:extLst>
            <a:ext uri="{FF2B5EF4-FFF2-40B4-BE49-F238E27FC236}">
              <a16:creationId xmlns="" xmlns:a16="http://schemas.microsoft.com/office/drawing/2014/main" id="{00000000-0008-0000-0400-00009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533408" y="497417"/>
          <a:ext cx="7675033" cy="47625"/>
        </a:xfrm>
        <a:prstGeom prst="rect">
          <a:avLst/>
        </a:prstGeom>
        <a:noFill/>
        <a:ln w="9525">
          <a:noFill/>
          <a:miter lim="800000"/>
          <a:headEnd/>
          <a:tailEnd/>
        </a:ln>
      </xdr:spPr>
    </xdr:pic>
    <xdr:clientData/>
  </xdr:twoCellAnchor>
  <xdr:twoCellAnchor editAs="oneCell">
    <xdr:from>
      <xdr:col>34</xdr:col>
      <xdr:colOff>19050</xdr:colOff>
      <xdr:row>2</xdr:row>
      <xdr:rowOff>0</xdr:rowOff>
    </xdr:from>
    <xdr:to>
      <xdr:col>34</xdr:col>
      <xdr:colOff>123825</xdr:colOff>
      <xdr:row>2</xdr:row>
      <xdr:rowOff>104775</xdr:rowOff>
    </xdr:to>
    <xdr:pic>
      <xdr:nvPicPr>
        <xdr:cNvPr id="148" name="ijDBFB2A901C23BA170C897DC88A6AE3A7" descr="opentriangle">
          <a:extLst>
            <a:ext uri="{FF2B5EF4-FFF2-40B4-BE49-F238E27FC236}">
              <a16:creationId xmlns="" xmlns:a16="http://schemas.microsoft.com/office/drawing/2014/main" id="{00000000-0008-0000-0400-00009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217967" y="497417"/>
          <a:ext cx="104775" cy="104775"/>
        </a:xfrm>
        <a:prstGeom prst="rect">
          <a:avLst/>
        </a:prstGeom>
        <a:noFill/>
        <a:ln w="9525">
          <a:noFill/>
          <a:miter lim="800000"/>
          <a:headEnd/>
          <a:tailEnd/>
        </a:ln>
      </xdr:spPr>
    </xdr:pic>
    <xdr:clientData/>
  </xdr:twoCellAnchor>
  <xdr:twoCellAnchor editAs="oneCell">
    <xdr:from>
      <xdr:col>12</xdr:col>
      <xdr:colOff>0</xdr:colOff>
      <xdr:row>2</xdr:row>
      <xdr:rowOff>0</xdr:rowOff>
    </xdr:from>
    <xdr:to>
      <xdr:col>23</xdr:col>
      <xdr:colOff>440530</xdr:colOff>
      <xdr:row>2</xdr:row>
      <xdr:rowOff>47625</xdr:rowOff>
    </xdr:to>
    <xdr:pic>
      <xdr:nvPicPr>
        <xdr:cNvPr id="149" name="Picture 1" descr="invis">
          <a:extLst>
            <a:ext uri="{FF2B5EF4-FFF2-40B4-BE49-F238E27FC236}">
              <a16:creationId xmlns="" xmlns:a16="http://schemas.microsoft.com/office/drawing/2014/main" id="{00000000-0008-0000-0400-00009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218333" y="497417"/>
          <a:ext cx="7668947" cy="47625"/>
        </a:xfrm>
        <a:prstGeom prst="rect">
          <a:avLst/>
        </a:prstGeom>
        <a:noFill/>
        <a:ln w="9525">
          <a:noFill/>
          <a:miter lim="800000"/>
          <a:headEnd/>
          <a:tailEnd/>
        </a:ln>
      </xdr:spPr>
    </xdr:pic>
    <xdr:clientData/>
  </xdr:twoCellAnchor>
  <xdr:twoCellAnchor editAs="oneCell">
    <xdr:from>
      <xdr:col>21</xdr:col>
      <xdr:colOff>314325</xdr:colOff>
      <xdr:row>2</xdr:row>
      <xdr:rowOff>0</xdr:rowOff>
    </xdr:from>
    <xdr:to>
      <xdr:col>34</xdr:col>
      <xdr:colOff>9524</xdr:colOff>
      <xdr:row>2</xdr:row>
      <xdr:rowOff>47625</xdr:rowOff>
    </xdr:to>
    <xdr:pic>
      <xdr:nvPicPr>
        <xdr:cNvPr id="150" name="Picture 2" descr="invis">
          <a:extLst>
            <a:ext uri="{FF2B5EF4-FFF2-40B4-BE49-F238E27FC236}">
              <a16:creationId xmlns="" xmlns:a16="http://schemas.microsoft.com/office/drawing/2014/main" id="{00000000-0008-0000-0400-00009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533408" y="497417"/>
          <a:ext cx="7675033" cy="47625"/>
        </a:xfrm>
        <a:prstGeom prst="rect">
          <a:avLst/>
        </a:prstGeom>
        <a:noFill/>
        <a:ln w="9525">
          <a:noFill/>
          <a:miter lim="800000"/>
          <a:headEnd/>
          <a:tailEnd/>
        </a:ln>
      </xdr:spPr>
    </xdr:pic>
    <xdr:clientData/>
  </xdr:twoCellAnchor>
  <xdr:twoCellAnchor editAs="oneCell">
    <xdr:from>
      <xdr:col>34</xdr:col>
      <xdr:colOff>19050</xdr:colOff>
      <xdr:row>2</xdr:row>
      <xdr:rowOff>0</xdr:rowOff>
    </xdr:from>
    <xdr:to>
      <xdr:col>34</xdr:col>
      <xdr:colOff>123825</xdr:colOff>
      <xdr:row>2</xdr:row>
      <xdr:rowOff>104775</xdr:rowOff>
    </xdr:to>
    <xdr:pic>
      <xdr:nvPicPr>
        <xdr:cNvPr id="151" name="ijDBFB2A901C23BA170C897DC88A6AE3A7" descr="opentriangle">
          <a:extLst>
            <a:ext uri="{FF2B5EF4-FFF2-40B4-BE49-F238E27FC236}">
              <a16:creationId xmlns="" xmlns:a16="http://schemas.microsoft.com/office/drawing/2014/main" id="{00000000-0008-0000-0400-00009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217967" y="497417"/>
          <a:ext cx="104775" cy="104775"/>
        </a:xfrm>
        <a:prstGeom prst="rect">
          <a:avLst/>
        </a:prstGeom>
        <a:noFill/>
        <a:ln w="9525">
          <a:noFill/>
          <a:miter lim="800000"/>
          <a:headEnd/>
          <a:tailEnd/>
        </a:ln>
      </xdr:spPr>
    </xdr:pic>
    <xdr:clientData/>
  </xdr:twoCellAnchor>
  <xdr:twoCellAnchor editAs="oneCell">
    <xdr:from>
      <xdr:col>12</xdr:col>
      <xdr:colOff>0</xdr:colOff>
      <xdr:row>2</xdr:row>
      <xdr:rowOff>0</xdr:rowOff>
    </xdr:from>
    <xdr:to>
      <xdr:col>23</xdr:col>
      <xdr:colOff>440530</xdr:colOff>
      <xdr:row>2</xdr:row>
      <xdr:rowOff>47625</xdr:rowOff>
    </xdr:to>
    <xdr:pic>
      <xdr:nvPicPr>
        <xdr:cNvPr id="152" name="Picture 1" descr="invis">
          <a:extLst>
            <a:ext uri="{FF2B5EF4-FFF2-40B4-BE49-F238E27FC236}">
              <a16:creationId xmlns="" xmlns:a16="http://schemas.microsoft.com/office/drawing/2014/main" id="{00000000-0008-0000-0400-00009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218333" y="497417"/>
          <a:ext cx="7668947" cy="47625"/>
        </a:xfrm>
        <a:prstGeom prst="rect">
          <a:avLst/>
        </a:prstGeom>
        <a:noFill/>
        <a:ln w="9525">
          <a:noFill/>
          <a:miter lim="800000"/>
          <a:headEnd/>
          <a:tailEnd/>
        </a:ln>
      </xdr:spPr>
    </xdr:pic>
    <xdr:clientData/>
  </xdr:twoCellAnchor>
  <xdr:twoCellAnchor editAs="oneCell">
    <xdr:from>
      <xdr:col>21</xdr:col>
      <xdr:colOff>314325</xdr:colOff>
      <xdr:row>2</xdr:row>
      <xdr:rowOff>0</xdr:rowOff>
    </xdr:from>
    <xdr:to>
      <xdr:col>34</xdr:col>
      <xdr:colOff>9524</xdr:colOff>
      <xdr:row>2</xdr:row>
      <xdr:rowOff>47625</xdr:rowOff>
    </xdr:to>
    <xdr:pic>
      <xdr:nvPicPr>
        <xdr:cNvPr id="153" name="Picture 2" descr="invis">
          <a:extLst>
            <a:ext uri="{FF2B5EF4-FFF2-40B4-BE49-F238E27FC236}">
              <a16:creationId xmlns="" xmlns:a16="http://schemas.microsoft.com/office/drawing/2014/main" id="{00000000-0008-0000-0400-00009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533408" y="497417"/>
          <a:ext cx="7675033" cy="47625"/>
        </a:xfrm>
        <a:prstGeom prst="rect">
          <a:avLst/>
        </a:prstGeom>
        <a:noFill/>
        <a:ln w="9525">
          <a:noFill/>
          <a:miter lim="800000"/>
          <a:headEnd/>
          <a:tailEnd/>
        </a:ln>
      </xdr:spPr>
    </xdr:pic>
    <xdr:clientData/>
  </xdr:twoCellAnchor>
  <xdr:twoCellAnchor editAs="oneCell">
    <xdr:from>
      <xdr:col>34</xdr:col>
      <xdr:colOff>19050</xdr:colOff>
      <xdr:row>2</xdr:row>
      <xdr:rowOff>0</xdr:rowOff>
    </xdr:from>
    <xdr:to>
      <xdr:col>34</xdr:col>
      <xdr:colOff>123825</xdr:colOff>
      <xdr:row>2</xdr:row>
      <xdr:rowOff>104775</xdr:rowOff>
    </xdr:to>
    <xdr:pic>
      <xdr:nvPicPr>
        <xdr:cNvPr id="154" name="ijDBFB2A901C23BA170C897DC88A6AE3A7" descr="opentriangle">
          <a:extLst>
            <a:ext uri="{FF2B5EF4-FFF2-40B4-BE49-F238E27FC236}">
              <a16:creationId xmlns="" xmlns:a16="http://schemas.microsoft.com/office/drawing/2014/main" id="{00000000-0008-0000-0400-00009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217967" y="497417"/>
          <a:ext cx="104775" cy="104775"/>
        </a:xfrm>
        <a:prstGeom prst="rect">
          <a:avLst/>
        </a:prstGeom>
        <a:noFill/>
        <a:ln w="9525">
          <a:noFill/>
          <a:miter lim="800000"/>
          <a:headEnd/>
          <a:tailEnd/>
        </a:ln>
      </xdr:spPr>
    </xdr:pic>
    <xdr:clientData/>
  </xdr:twoCellAnchor>
  <xdr:twoCellAnchor editAs="oneCell">
    <xdr:from>
      <xdr:col>12</xdr:col>
      <xdr:colOff>0</xdr:colOff>
      <xdr:row>2</xdr:row>
      <xdr:rowOff>0</xdr:rowOff>
    </xdr:from>
    <xdr:to>
      <xdr:col>23</xdr:col>
      <xdr:colOff>440530</xdr:colOff>
      <xdr:row>2</xdr:row>
      <xdr:rowOff>47625</xdr:rowOff>
    </xdr:to>
    <xdr:pic>
      <xdr:nvPicPr>
        <xdr:cNvPr id="155" name="Picture 1" descr="invis">
          <a:extLst>
            <a:ext uri="{FF2B5EF4-FFF2-40B4-BE49-F238E27FC236}">
              <a16:creationId xmlns="" xmlns:a16="http://schemas.microsoft.com/office/drawing/2014/main" id="{00000000-0008-0000-0400-00009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218333" y="497417"/>
          <a:ext cx="7668947" cy="47625"/>
        </a:xfrm>
        <a:prstGeom prst="rect">
          <a:avLst/>
        </a:prstGeom>
        <a:noFill/>
        <a:ln w="9525">
          <a:noFill/>
          <a:miter lim="800000"/>
          <a:headEnd/>
          <a:tailEnd/>
        </a:ln>
      </xdr:spPr>
    </xdr:pic>
    <xdr:clientData/>
  </xdr:twoCellAnchor>
  <xdr:twoCellAnchor editAs="oneCell">
    <xdr:from>
      <xdr:col>21</xdr:col>
      <xdr:colOff>314325</xdr:colOff>
      <xdr:row>2</xdr:row>
      <xdr:rowOff>0</xdr:rowOff>
    </xdr:from>
    <xdr:to>
      <xdr:col>34</xdr:col>
      <xdr:colOff>9524</xdr:colOff>
      <xdr:row>2</xdr:row>
      <xdr:rowOff>47625</xdr:rowOff>
    </xdr:to>
    <xdr:pic>
      <xdr:nvPicPr>
        <xdr:cNvPr id="156" name="Picture 2" descr="invis">
          <a:extLst>
            <a:ext uri="{FF2B5EF4-FFF2-40B4-BE49-F238E27FC236}">
              <a16:creationId xmlns="" xmlns:a16="http://schemas.microsoft.com/office/drawing/2014/main" id="{00000000-0008-0000-0400-00009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533408" y="497417"/>
          <a:ext cx="7675033" cy="47625"/>
        </a:xfrm>
        <a:prstGeom prst="rect">
          <a:avLst/>
        </a:prstGeom>
        <a:noFill/>
        <a:ln w="9525">
          <a:noFill/>
          <a:miter lim="800000"/>
          <a:headEnd/>
          <a:tailEnd/>
        </a:ln>
      </xdr:spPr>
    </xdr:pic>
    <xdr:clientData/>
  </xdr:twoCellAnchor>
  <xdr:twoCellAnchor editAs="oneCell">
    <xdr:from>
      <xdr:col>34</xdr:col>
      <xdr:colOff>19050</xdr:colOff>
      <xdr:row>2</xdr:row>
      <xdr:rowOff>0</xdr:rowOff>
    </xdr:from>
    <xdr:to>
      <xdr:col>34</xdr:col>
      <xdr:colOff>123825</xdr:colOff>
      <xdr:row>2</xdr:row>
      <xdr:rowOff>104775</xdr:rowOff>
    </xdr:to>
    <xdr:pic>
      <xdr:nvPicPr>
        <xdr:cNvPr id="157" name="ijDBFB2A901C23BA170C897DC88A6AE3A7" descr="opentriangle">
          <a:extLst>
            <a:ext uri="{FF2B5EF4-FFF2-40B4-BE49-F238E27FC236}">
              <a16:creationId xmlns="" xmlns:a16="http://schemas.microsoft.com/office/drawing/2014/main" id="{00000000-0008-0000-0400-00009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217967" y="497417"/>
          <a:ext cx="104775" cy="104775"/>
        </a:xfrm>
        <a:prstGeom prst="rect">
          <a:avLst/>
        </a:prstGeom>
        <a:noFill/>
        <a:ln w="9525">
          <a:noFill/>
          <a:miter lim="800000"/>
          <a:headEnd/>
          <a:tailEnd/>
        </a:ln>
      </xdr:spPr>
    </xdr:pic>
    <xdr:clientData/>
  </xdr:twoCellAnchor>
  <xdr:twoCellAnchor editAs="oneCell">
    <xdr:from>
      <xdr:col>12</xdr:col>
      <xdr:colOff>0</xdr:colOff>
      <xdr:row>2</xdr:row>
      <xdr:rowOff>0</xdr:rowOff>
    </xdr:from>
    <xdr:to>
      <xdr:col>23</xdr:col>
      <xdr:colOff>440530</xdr:colOff>
      <xdr:row>2</xdr:row>
      <xdr:rowOff>47625</xdr:rowOff>
    </xdr:to>
    <xdr:pic>
      <xdr:nvPicPr>
        <xdr:cNvPr id="158" name="Picture 1" descr="invis">
          <a:extLst>
            <a:ext uri="{FF2B5EF4-FFF2-40B4-BE49-F238E27FC236}">
              <a16:creationId xmlns="" xmlns:a16="http://schemas.microsoft.com/office/drawing/2014/main" id="{00000000-0008-0000-0400-00009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218333" y="497417"/>
          <a:ext cx="7668947" cy="47625"/>
        </a:xfrm>
        <a:prstGeom prst="rect">
          <a:avLst/>
        </a:prstGeom>
        <a:noFill/>
        <a:ln w="9525">
          <a:noFill/>
          <a:miter lim="800000"/>
          <a:headEnd/>
          <a:tailEnd/>
        </a:ln>
      </xdr:spPr>
    </xdr:pic>
    <xdr:clientData/>
  </xdr:twoCellAnchor>
  <xdr:twoCellAnchor editAs="oneCell">
    <xdr:from>
      <xdr:col>21</xdr:col>
      <xdr:colOff>314325</xdr:colOff>
      <xdr:row>2</xdr:row>
      <xdr:rowOff>0</xdr:rowOff>
    </xdr:from>
    <xdr:to>
      <xdr:col>34</xdr:col>
      <xdr:colOff>9524</xdr:colOff>
      <xdr:row>2</xdr:row>
      <xdr:rowOff>47625</xdr:rowOff>
    </xdr:to>
    <xdr:pic>
      <xdr:nvPicPr>
        <xdr:cNvPr id="159" name="Picture 2" descr="invis">
          <a:extLst>
            <a:ext uri="{FF2B5EF4-FFF2-40B4-BE49-F238E27FC236}">
              <a16:creationId xmlns="" xmlns:a16="http://schemas.microsoft.com/office/drawing/2014/main" id="{00000000-0008-0000-0400-00009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533408" y="497417"/>
          <a:ext cx="7675033" cy="47625"/>
        </a:xfrm>
        <a:prstGeom prst="rect">
          <a:avLst/>
        </a:prstGeom>
        <a:noFill/>
        <a:ln w="9525">
          <a:noFill/>
          <a:miter lim="800000"/>
          <a:headEnd/>
          <a:tailEnd/>
        </a:ln>
      </xdr:spPr>
    </xdr:pic>
    <xdr:clientData/>
  </xdr:twoCellAnchor>
  <xdr:twoCellAnchor editAs="oneCell">
    <xdr:from>
      <xdr:col>34</xdr:col>
      <xdr:colOff>19050</xdr:colOff>
      <xdr:row>2</xdr:row>
      <xdr:rowOff>0</xdr:rowOff>
    </xdr:from>
    <xdr:to>
      <xdr:col>34</xdr:col>
      <xdr:colOff>123825</xdr:colOff>
      <xdr:row>2</xdr:row>
      <xdr:rowOff>104775</xdr:rowOff>
    </xdr:to>
    <xdr:pic>
      <xdr:nvPicPr>
        <xdr:cNvPr id="160" name="ijDBFB2A901C23BA170C897DC88A6AE3A7" descr="opentriangle">
          <a:extLst>
            <a:ext uri="{FF2B5EF4-FFF2-40B4-BE49-F238E27FC236}">
              <a16:creationId xmlns="" xmlns:a16="http://schemas.microsoft.com/office/drawing/2014/main" id="{00000000-0008-0000-0400-0000A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217967" y="497417"/>
          <a:ext cx="104775" cy="104775"/>
        </a:xfrm>
        <a:prstGeom prst="rect">
          <a:avLst/>
        </a:prstGeom>
        <a:noFill/>
        <a:ln w="9525">
          <a:noFill/>
          <a:miter lim="800000"/>
          <a:headEnd/>
          <a:tailEnd/>
        </a:ln>
      </xdr:spPr>
    </xdr:pic>
    <xdr:clientData/>
  </xdr:twoCellAnchor>
  <xdr:twoCellAnchor editAs="oneCell">
    <xdr:from>
      <xdr:col>12</xdr:col>
      <xdr:colOff>0</xdr:colOff>
      <xdr:row>2</xdr:row>
      <xdr:rowOff>0</xdr:rowOff>
    </xdr:from>
    <xdr:to>
      <xdr:col>23</xdr:col>
      <xdr:colOff>440530</xdr:colOff>
      <xdr:row>2</xdr:row>
      <xdr:rowOff>47625</xdr:rowOff>
    </xdr:to>
    <xdr:pic>
      <xdr:nvPicPr>
        <xdr:cNvPr id="161" name="Picture 1" descr="invis">
          <a:extLst>
            <a:ext uri="{FF2B5EF4-FFF2-40B4-BE49-F238E27FC236}">
              <a16:creationId xmlns="" xmlns:a16="http://schemas.microsoft.com/office/drawing/2014/main" id="{00000000-0008-0000-0400-0000A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218333" y="497417"/>
          <a:ext cx="7668947" cy="47625"/>
        </a:xfrm>
        <a:prstGeom prst="rect">
          <a:avLst/>
        </a:prstGeom>
        <a:noFill/>
        <a:ln w="9525">
          <a:noFill/>
          <a:miter lim="800000"/>
          <a:headEnd/>
          <a:tailEnd/>
        </a:ln>
      </xdr:spPr>
    </xdr:pic>
    <xdr:clientData/>
  </xdr:twoCellAnchor>
  <xdr:twoCellAnchor editAs="oneCell">
    <xdr:from>
      <xdr:col>21</xdr:col>
      <xdr:colOff>314325</xdr:colOff>
      <xdr:row>2</xdr:row>
      <xdr:rowOff>0</xdr:rowOff>
    </xdr:from>
    <xdr:to>
      <xdr:col>34</xdr:col>
      <xdr:colOff>9524</xdr:colOff>
      <xdr:row>2</xdr:row>
      <xdr:rowOff>47625</xdr:rowOff>
    </xdr:to>
    <xdr:pic>
      <xdr:nvPicPr>
        <xdr:cNvPr id="162" name="Picture 2" descr="invis">
          <a:extLst>
            <a:ext uri="{FF2B5EF4-FFF2-40B4-BE49-F238E27FC236}">
              <a16:creationId xmlns="" xmlns:a16="http://schemas.microsoft.com/office/drawing/2014/main" id="{00000000-0008-0000-0400-0000A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533408" y="497417"/>
          <a:ext cx="7675033" cy="47625"/>
        </a:xfrm>
        <a:prstGeom prst="rect">
          <a:avLst/>
        </a:prstGeom>
        <a:noFill/>
        <a:ln w="9525">
          <a:noFill/>
          <a:miter lim="800000"/>
          <a:headEnd/>
          <a:tailEnd/>
        </a:ln>
      </xdr:spPr>
    </xdr:pic>
    <xdr:clientData/>
  </xdr:twoCellAnchor>
  <xdr:twoCellAnchor editAs="oneCell">
    <xdr:from>
      <xdr:col>34</xdr:col>
      <xdr:colOff>19050</xdr:colOff>
      <xdr:row>2</xdr:row>
      <xdr:rowOff>0</xdr:rowOff>
    </xdr:from>
    <xdr:to>
      <xdr:col>34</xdr:col>
      <xdr:colOff>123825</xdr:colOff>
      <xdr:row>2</xdr:row>
      <xdr:rowOff>104775</xdr:rowOff>
    </xdr:to>
    <xdr:pic>
      <xdr:nvPicPr>
        <xdr:cNvPr id="163" name="ijDBFB2A901C23BA170C897DC88A6AE3A7" descr="opentriangle">
          <a:extLst>
            <a:ext uri="{FF2B5EF4-FFF2-40B4-BE49-F238E27FC236}">
              <a16:creationId xmlns="" xmlns:a16="http://schemas.microsoft.com/office/drawing/2014/main" id="{00000000-0008-0000-0400-0000A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217967" y="497417"/>
          <a:ext cx="104775" cy="104775"/>
        </a:xfrm>
        <a:prstGeom prst="rect">
          <a:avLst/>
        </a:prstGeom>
        <a:noFill/>
        <a:ln w="9525">
          <a:noFill/>
          <a:miter lim="800000"/>
          <a:headEnd/>
          <a:tailEnd/>
        </a:ln>
      </xdr:spPr>
    </xdr:pic>
    <xdr:clientData/>
  </xdr:twoCellAnchor>
  <xdr:twoCellAnchor editAs="oneCell">
    <xdr:from>
      <xdr:col>12</xdr:col>
      <xdr:colOff>0</xdr:colOff>
      <xdr:row>2</xdr:row>
      <xdr:rowOff>0</xdr:rowOff>
    </xdr:from>
    <xdr:to>
      <xdr:col>23</xdr:col>
      <xdr:colOff>440530</xdr:colOff>
      <xdr:row>2</xdr:row>
      <xdr:rowOff>47625</xdr:rowOff>
    </xdr:to>
    <xdr:pic>
      <xdr:nvPicPr>
        <xdr:cNvPr id="164" name="Picture 1" descr="invis">
          <a:extLst>
            <a:ext uri="{FF2B5EF4-FFF2-40B4-BE49-F238E27FC236}">
              <a16:creationId xmlns="" xmlns:a16="http://schemas.microsoft.com/office/drawing/2014/main" id="{00000000-0008-0000-0400-0000A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218333" y="497417"/>
          <a:ext cx="7668947" cy="47625"/>
        </a:xfrm>
        <a:prstGeom prst="rect">
          <a:avLst/>
        </a:prstGeom>
        <a:noFill/>
        <a:ln w="9525">
          <a:noFill/>
          <a:miter lim="800000"/>
          <a:headEnd/>
          <a:tailEnd/>
        </a:ln>
      </xdr:spPr>
    </xdr:pic>
    <xdr:clientData/>
  </xdr:twoCellAnchor>
  <xdr:twoCellAnchor editAs="oneCell">
    <xdr:from>
      <xdr:col>21</xdr:col>
      <xdr:colOff>314325</xdr:colOff>
      <xdr:row>2</xdr:row>
      <xdr:rowOff>0</xdr:rowOff>
    </xdr:from>
    <xdr:to>
      <xdr:col>34</xdr:col>
      <xdr:colOff>9524</xdr:colOff>
      <xdr:row>2</xdr:row>
      <xdr:rowOff>47625</xdr:rowOff>
    </xdr:to>
    <xdr:pic>
      <xdr:nvPicPr>
        <xdr:cNvPr id="165" name="Picture 2" descr="invis">
          <a:extLst>
            <a:ext uri="{FF2B5EF4-FFF2-40B4-BE49-F238E27FC236}">
              <a16:creationId xmlns="" xmlns:a16="http://schemas.microsoft.com/office/drawing/2014/main" id="{00000000-0008-0000-0400-0000A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533408" y="497417"/>
          <a:ext cx="7675033" cy="47625"/>
        </a:xfrm>
        <a:prstGeom prst="rect">
          <a:avLst/>
        </a:prstGeom>
        <a:noFill/>
        <a:ln w="9525">
          <a:noFill/>
          <a:miter lim="800000"/>
          <a:headEnd/>
          <a:tailEnd/>
        </a:ln>
      </xdr:spPr>
    </xdr:pic>
    <xdr:clientData/>
  </xdr:twoCellAnchor>
  <xdr:twoCellAnchor editAs="oneCell">
    <xdr:from>
      <xdr:col>34</xdr:col>
      <xdr:colOff>19050</xdr:colOff>
      <xdr:row>2</xdr:row>
      <xdr:rowOff>0</xdr:rowOff>
    </xdr:from>
    <xdr:to>
      <xdr:col>34</xdr:col>
      <xdr:colOff>123825</xdr:colOff>
      <xdr:row>2</xdr:row>
      <xdr:rowOff>104775</xdr:rowOff>
    </xdr:to>
    <xdr:pic>
      <xdr:nvPicPr>
        <xdr:cNvPr id="166" name="ijDBFB2A901C23BA170C897DC88A6AE3A7" descr="opentriangle">
          <a:extLst>
            <a:ext uri="{FF2B5EF4-FFF2-40B4-BE49-F238E27FC236}">
              <a16:creationId xmlns="" xmlns:a16="http://schemas.microsoft.com/office/drawing/2014/main" id="{00000000-0008-0000-0400-0000A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217967" y="497417"/>
          <a:ext cx="104775" cy="104775"/>
        </a:xfrm>
        <a:prstGeom prst="rect">
          <a:avLst/>
        </a:prstGeom>
        <a:noFill/>
        <a:ln w="9525">
          <a:noFill/>
          <a:miter lim="800000"/>
          <a:headEnd/>
          <a:tailEnd/>
        </a:ln>
      </xdr:spPr>
    </xdr:pic>
    <xdr:clientData/>
  </xdr:twoCellAnchor>
  <xdr:twoCellAnchor editAs="oneCell">
    <xdr:from>
      <xdr:col>12</xdr:col>
      <xdr:colOff>0</xdr:colOff>
      <xdr:row>2</xdr:row>
      <xdr:rowOff>0</xdr:rowOff>
    </xdr:from>
    <xdr:to>
      <xdr:col>23</xdr:col>
      <xdr:colOff>440530</xdr:colOff>
      <xdr:row>2</xdr:row>
      <xdr:rowOff>47625</xdr:rowOff>
    </xdr:to>
    <xdr:pic>
      <xdr:nvPicPr>
        <xdr:cNvPr id="167" name="Picture 1" descr="invis">
          <a:extLst>
            <a:ext uri="{FF2B5EF4-FFF2-40B4-BE49-F238E27FC236}">
              <a16:creationId xmlns="" xmlns:a16="http://schemas.microsoft.com/office/drawing/2014/main" id="{00000000-0008-0000-0400-0000A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218333" y="497417"/>
          <a:ext cx="7668947" cy="47625"/>
        </a:xfrm>
        <a:prstGeom prst="rect">
          <a:avLst/>
        </a:prstGeom>
        <a:noFill/>
        <a:ln w="9525">
          <a:noFill/>
          <a:miter lim="800000"/>
          <a:headEnd/>
          <a:tailEnd/>
        </a:ln>
      </xdr:spPr>
    </xdr:pic>
    <xdr:clientData/>
  </xdr:twoCellAnchor>
  <xdr:twoCellAnchor editAs="oneCell">
    <xdr:from>
      <xdr:col>21</xdr:col>
      <xdr:colOff>314325</xdr:colOff>
      <xdr:row>2</xdr:row>
      <xdr:rowOff>0</xdr:rowOff>
    </xdr:from>
    <xdr:to>
      <xdr:col>34</xdr:col>
      <xdr:colOff>9524</xdr:colOff>
      <xdr:row>2</xdr:row>
      <xdr:rowOff>47625</xdr:rowOff>
    </xdr:to>
    <xdr:pic>
      <xdr:nvPicPr>
        <xdr:cNvPr id="168" name="Picture 2" descr="invis">
          <a:extLst>
            <a:ext uri="{FF2B5EF4-FFF2-40B4-BE49-F238E27FC236}">
              <a16:creationId xmlns="" xmlns:a16="http://schemas.microsoft.com/office/drawing/2014/main" id="{00000000-0008-0000-0400-0000A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533408" y="497417"/>
          <a:ext cx="7675033" cy="47625"/>
        </a:xfrm>
        <a:prstGeom prst="rect">
          <a:avLst/>
        </a:prstGeom>
        <a:noFill/>
        <a:ln w="9525">
          <a:noFill/>
          <a:miter lim="800000"/>
          <a:headEnd/>
          <a:tailEnd/>
        </a:ln>
      </xdr:spPr>
    </xdr:pic>
    <xdr:clientData/>
  </xdr:twoCellAnchor>
  <xdr:twoCellAnchor editAs="oneCell">
    <xdr:from>
      <xdr:col>34</xdr:col>
      <xdr:colOff>19050</xdr:colOff>
      <xdr:row>2</xdr:row>
      <xdr:rowOff>0</xdr:rowOff>
    </xdr:from>
    <xdr:to>
      <xdr:col>34</xdr:col>
      <xdr:colOff>123825</xdr:colOff>
      <xdr:row>2</xdr:row>
      <xdr:rowOff>104775</xdr:rowOff>
    </xdr:to>
    <xdr:pic>
      <xdr:nvPicPr>
        <xdr:cNvPr id="169" name="ijDBFB2A901C23BA170C897DC88A6AE3A7" descr="opentriangle">
          <a:extLst>
            <a:ext uri="{FF2B5EF4-FFF2-40B4-BE49-F238E27FC236}">
              <a16:creationId xmlns="" xmlns:a16="http://schemas.microsoft.com/office/drawing/2014/main" id="{00000000-0008-0000-0400-0000A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217967" y="497417"/>
          <a:ext cx="104775" cy="104775"/>
        </a:xfrm>
        <a:prstGeom prst="rect">
          <a:avLst/>
        </a:prstGeom>
        <a:noFill/>
        <a:ln w="9525">
          <a:noFill/>
          <a:miter lim="800000"/>
          <a:headEnd/>
          <a:tailEnd/>
        </a:ln>
      </xdr:spPr>
    </xdr:pic>
    <xdr:clientData/>
  </xdr:twoCellAnchor>
  <xdr:twoCellAnchor editAs="oneCell">
    <xdr:from>
      <xdr:col>12</xdr:col>
      <xdr:colOff>0</xdr:colOff>
      <xdr:row>1</xdr:row>
      <xdr:rowOff>0</xdr:rowOff>
    </xdr:from>
    <xdr:to>
      <xdr:col>23</xdr:col>
      <xdr:colOff>440530</xdr:colOff>
      <xdr:row>1</xdr:row>
      <xdr:rowOff>47625</xdr:rowOff>
    </xdr:to>
    <xdr:pic>
      <xdr:nvPicPr>
        <xdr:cNvPr id="170" name="Picture 1" descr="invis">
          <a:extLst>
            <a:ext uri="{FF2B5EF4-FFF2-40B4-BE49-F238E27FC236}">
              <a16:creationId xmlns="" xmlns:a16="http://schemas.microsoft.com/office/drawing/2014/main" id="{00000000-0008-0000-0400-0000A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218333" y="2635250"/>
          <a:ext cx="7668947" cy="47625"/>
        </a:xfrm>
        <a:prstGeom prst="rect">
          <a:avLst/>
        </a:prstGeom>
        <a:noFill/>
        <a:ln w="9525">
          <a:noFill/>
          <a:miter lim="800000"/>
          <a:headEnd/>
          <a:tailEnd/>
        </a:ln>
      </xdr:spPr>
    </xdr:pic>
    <xdr:clientData/>
  </xdr:twoCellAnchor>
  <xdr:twoCellAnchor editAs="oneCell">
    <xdr:from>
      <xdr:col>21</xdr:col>
      <xdr:colOff>314325</xdr:colOff>
      <xdr:row>1</xdr:row>
      <xdr:rowOff>0</xdr:rowOff>
    </xdr:from>
    <xdr:to>
      <xdr:col>34</xdr:col>
      <xdr:colOff>9524</xdr:colOff>
      <xdr:row>1</xdr:row>
      <xdr:rowOff>47625</xdr:rowOff>
    </xdr:to>
    <xdr:pic>
      <xdr:nvPicPr>
        <xdr:cNvPr id="171" name="Picture 2" descr="invis">
          <a:extLst>
            <a:ext uri="{FF2B5EF4-FFF2-40B4-BE49-F238E27FC236}">
              <a16:creationId xmlns="" xmlns:a16="http://schemas.microsoft.com/office/drawing/2014/main" id="{00000000-0008-0000-0400-0000A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533408" y="2635250"/>
          <a:ext cx="7675033" cy="47625"/>
        </a:xfrm>
        <a:prstGeom prst="rect">
          <a:avLst/>
        </a:prstGeom>
        <a:noFill/>
        <a:ln w="9525">
          <a:noFill/>
          <a:miter lim="800000"/>
          <a:headEnd/>
          <a:tailEnd/>
        </a:ln>
      </xdr:spPr>
    </xdr:pic>
    <xdr:clientData/>
  </xdr:twoCellAnchor>
  <xdr:twoCellAnchor editAs="oneCell">
    <xdr:from>
      <xdr:col>34</xdr:col>
      <xdr:colOff>19050</xdr:colOff>
      <xdr:row>1</xdr:row>
      <xdr:rowOff>0</xdr:rowOff>
    </xdr:from>
    <xdr:to>
      <xdr:col>34</xdr:col>
      <xdr:colOff>123825</xdr:colOff>
      <xdr:row>1</xdr:row>
      <xdr:rowOff>104775</xdr:rowOff>
    </xdr:to>
    <xdr:pic>
      <xdr:nvPicPr>
        <xdr:cNvPr id="172" name="ijDBFB2A901C23BA170C897DC88A6AE3A7" descr="opentriangle">
          <a:extLst>
            <a:ext uri="{FF2B5EF4-FFF2-40B4-BE49-F238E27FC236}">
              <a16:creationId xmlns="" xmlns:a16="http://schemas.microsoft.com/office/drawing/2014/main" id="{00000000-0008-0000-0400-0000A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217967" y="2635250"/>
          <a:ext cx="104775" cy="104775"/>
        </a:xfrm>
        <a:prstGeom prst="rect">
          <a:avLst/>
        </a:prstGeom>
        <a:noFill/>
        <a:ln w="9525">
          <a:noFill/>
          <a:miter lim="800000"/>
          <a:headEnd/>
          <a:tailEnd/>
        </a:ln>
      </xdr:spPr>
    </xdr:pic>
    <xdr:clientData/>
  </xdr:twoCellAnchor>
  <xdr:twoCellAnchor editAs="oneCell">
    <xdr:from>
      <xdr:col>12</xdr:col>
      <xdr:colOff>0</xdr:colOff>
      <xdr:row>1</xdr:row>
      <xdr:rowOff>0</xdr:rowOff>
    </xdr:from>
    <xdr:to>
      <xdr:col>23</xdr:col>
      <xdr:colOff>440530</xdr:colOff>
      <xdr:row>1</xdr:row>
      <xdr:rowOff>47625</xdr:rowOff>
    </xdr:to>
    <xdr:pic>
      <xdr:nvPicPr>
        <xdr:cNvPr id="173" name="Picture 1" descr="invis">
          <a:extLst>
            <a:ext uri="{FF2B5EF4-FFF2-40B4-BE49-F238E27FC236}">
              <a16:creationId xmlns="" xmlns:a16="http://schemas.microsoft.com/office/drawing/2014/main" id="{00000000-0008-0000-0400-0000A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218333" y="2635250"/>
          <a:ext cx="7668947" cy="47625"/>
        </a:xfrm>
        <a:prstGeom prst="rect">
          <a:avLst/>
        </a:prstGeom>
        <a:noFill/>
        <a:ln w="9525">
          <a:noFill/>
          <a:miter lim="800000"/>
          <a:headEnd/>
          <a:tailEnd/>
        </a:ln>
      </xdr:spPr>
    </xdr:pic>
    <xdr:clientData/>
  </xdr:twoCellAnchor>
  <xdr:twoCellAnchor editAs="oneCell">
    <xdr:from>
      <xdr:col>21</xdr:col>
      <xdr:colOff>314325</xdr:colOff>
      <xdr:row>1</xdr:row>
      <xdr:rowOff>0</xdr:rowOff>
    </xdr:from>
    <xdr:to>
      <xdr:col>34</xdr:col>
      <xdr:colOff>9524</xdr:colOff>
      <xdr:row>1</xdr:row>
      <xdr:rowOff>47625</xdr:rowOff>
    </xdr:to>
    <xdr:pic>
      <xdr:nvPicPr>
        <xdr:cNvPr id="174" name="Picture 2" descr="invis">
          <a:extLst>
            <a:ext uri="{FF2B5EF4-FFF2-40B4-BE49-F238E27FC236}">
              <a16:creationId xmlns="" xmlns:a16="http://schemas.microsoft.com/office/drawing/2014/main" id="{00000000-0008-0000-0400-0000A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533408" y="2635250"/>
          <a:ext cx="7675033" cy="47625"/>
        </a:xfrm>
        <a:prstGeom prst="rect">
          <a:avLst/>
        </a:prstGeom>
        <a:noFill/>
        <a:ln w="9525">
          <a:noFill/>
          <a:miter lim="800000"/>
          <a:headEnd/>
          <a:tailEnd/>
        </a:ln>
      </xdr:spPr>
    </xdr:pic>
    <xdr:clientData/>
  </xdr:twoCellAnchor>
  <xdr:twoCellAnchor editAs="oneCell">
    <xdr:from>
      <xdr:col>34</xdr:col>
      <xdr:colOff>19050</xdr:colOff>
      <xdr:row>1</xdr:row>
      <xdr:rowOff>0</xdr:rowOff>
    </xdr:from>
    <xdr:to>
      <xdr:col>34</xdr:col>
      <xdr:colOff>123825</xdr:colOff>
      <xdr:row>1</xdr:row>
      <xdr:rowOff>104775</xdr:rowOff>
    </xdr:to>
    <xdr:pic>
      <xdr:nvPicPr>
        <xdr:cNvPr id="175" name="ijDBFB2A901C23BA170C897DC88A6AE3A7" descr="opentriangle">
          <a:extLst>
            <a:ext uri="{FF2B5EF4-FFF2-40B4-BE49-F238E27FC236}">
              <a16:creationId xmlns="" xmlns:a16="http://schemas.microsoft.com/office/drawing/2014/main" id="{00000000-0008-0000-0400-0000A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217967" y="2635250"/>
          <a:ext cx="104775" cy="104775"/>
        </a:xfrm>
        <a:prstGeom prst="rect">
          <a:avLst/>
        </a:prstGeom>
        <a:noFill/>
        <a:ln w="9525">
          <a:noFill/>
          <a:miter lim="800000"/>
          <a:headEnd/>
          <a:tailEnd/>
        </a:ln>
      </xdr:spPr>
    </xdr:pic>
    <xdr:clientData/>
  </xdr:twoCellAnchor>
  <xdr:twoCellAnchor editAs="oneCell">
    <xdr:from>
      <xdr:col>12</xdr:col>
      <xdr:colOff>0</xdr:colOff>
      <xdr:row>1</xdr:row>
      <xdr:rowOff>0</xdr:rowOff>
    </xdr:from>
    <xdr:to>
      <xdr:col>23</xdr:col>
      <xdr:colOff>440530</xdr:colOff>
      <xdr:row>1</xdr:row>
      <xdr:rowOff>47625</xdr:rowOff>
    </xdr:to>
    <xdr:pic>
      <xdr:nvPicPr>
        <xdr:cNvPr id="176" name="Picture 1" descr="invis">
          <a:extLst>
            <a:ext uri="{FF2B5EF4-FFF2-40B4-BE49-F238E27FC236}">
              <a16:creationId xmlns="" xmlns:a16="http://schemas.microsoft.com/office/drawing/2014/main" id="{00000000-0008-0000-0400-0000B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218333" y="2635250"/>
          <a:ext cx="7668947" cy="47625"/>
        </a:xfrm>
        <a:prstGeom prst="rect">
          <a:avLst/>
        </a:prstGeom>
        <a:noFill/>
        <a:ln w="9525">
          <a:noFill/>
          <a:miter lim="800000"/>
          <a:headEnd/>
          <a:tailEnd/>
        </a:ln>
      </xdr:spPr>
    </xdr:pic>
    <xdr:clientData/>
  </xdr:twoCellAnchor>
  <xdr:twoCellAnchor editAs="oneCell">
    <xdr:from>
      <xdr:col>21</xdr:col>
      <xdr:colOff>314325</xdr:colOff>
      <xdr:row>1</xdr:row>
      <xdr:rowOff>0</xdr:rowOff>
    </xdr:from>
    <xdr:to>
      <xdr:col>34</xdr:col>
      <xdr:colOff>9524</xdr:colOff>
      <xdr:row>1</xdr:row>
      <xdr:rowOff>47625</xdr:rowOff>
    </xdr:to>
    <xdr:pic>
      <xdr:nvPicPr>
        <xdr:cNvPr id="177" name="Picture 2" descr="invis">
          <a:extLst>
            <a:ext uri="{FF2B5EF4-FFF2-40B4-BE49-F238E27FC236}">
              <a16:creationId xmlns="" xmlns:a16="http://schemas.microsoft.com/office/drawing/2014/main" id="{00000000-0008-0000-0400-0000B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533408" y="2635250"/>
          <a:ext cx="7675033" cy="47625"/>
        </a:xfrm>
        <a:prstGeom prst="rect">
          <a:avLst/>
        </a:prstGeom>
        <a:noFill/>
        <a:ln w="9525">
          <a:noFill/>
          <a:miter lim="800000"/>
          <a:headEnd/>
          <a:tailEnd/>
        </a:ln>
      </xdr:spPr>
    </xdr:pic>
    <xdr:clientData/>
  </xdr:twoCellAnchor>
  <xdr:twoCellAnchor editAs="oneCell">
    <xdr:from>
      <xdr:col>34</xdr:col>
      <xdr:colOff>19050</xdr:colOff>
      <xdr:row>1</xdr:row>
      <xdr:rowOff>0</xdr:rowOff>
    </xdr:from>
    <xdr:to>
      <xdr:col>34</xdr:col>
      <xdr:colOff>123825</xdr:colOff>
      <xdr:row>1</xdr:row>
      <xdr:rowOff>104775</xdr:rowOff>
    </xdr:to>
    <xdr:pic>
      <xdr:nvPicPr>
        <xdr:cNvPr id="178" name="ijDBFB2A901C23BA170C897DC88A6AE3A7" descr="opentriangle">
          <a:extLst>
            <a:ext uri="{FF2B5EF4-FFF2-40B4-BE49-F238E27FC236}">
              <a16:creationId xmlns="" xmlns:a16="http://schemas.microsoft.com/office/drawing/2014/main" id="{00000000-0008-0000-0400-0000B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217967" y="2635250"/>
          <a:ext cx="104775" cy="104775"/>
        </a:xfrm>
        <a:prstGeom prst="rect">
          <a:avLst/>
        </a:prstGeom>
        <a:noFill/>
        <a:ln w="9525">
          <a:noFill/>
          <a:miter lim="800000"/>
          <a:headEnd/>
          <a:tailEnd/>
        </a:ln>
      </xdr:spPr>
    </xdr:pic>
    <xdr:clientData/>
  </xdr:twoCellAnchor>
  <xdr:twoCellAnchor editAs="oneCell">
    <xdr:from>
      <xdr:col>12</xdr:col>
      <xdr:colOff>0</xdr:colOff>
      <xdr:row>1</xdr:row>
      <xdr:rowOff>0</xdr:rowOff>
    </xdr:from>
    <xdr:to>
      <xdr:col>23</xdr:col>
      <xdr:colOff>440530</xdr:colOff>
      <xdr:row>1</xdr:row>
      <xdr:rowOff>47625</xdr:rowOff>
    </xdr:to>
    <xdr:pic>
      <xdr:nvPicPr>
        <xdr:cNvPr id="179" name="Picture 1" descr="invis">
          <a:extLst>
            <a:ext uri="{FF2B5EF4-FFF2-40B4-BE49-F238E27FC236}">
              <a16:creationId xmlns="" xmlns:a16="http://schemas.microsoft.com/office/drawing/2014/main" id="{00000000-0008-0000-0400-0000B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218333" y="2635250"/>
          <a:ext cx="7668947" cy="47625"/>
        </a:xfrm>
        <a:prstGeom prst="rect">
          <a:avLst/>
        </a:prstGeom>
        <a:noFill/>
        <a:ln w="9525">
          <a:noFill/>
          <a:miter lim="800000"/>
          <a:headEnd/>
          <a:tailEnd/>
        </a:ln>
      </xdr:spPr>
    </xdr:pic>
    <xdr:clientData/>
  </xdr:twoCellAnchor>
  <xdr:twoCellAnchor editAs="oneCell">
    <xdr:from>
      <xdr:col>21</xdr:col>
      <xdr:colOff>314325</xdr:colOff>
      <xdr:row>1</xdr:row>
      <xdr:rowOff>0</xdr:rowOff>
    </xdr:from>
    <xdr:to>
      <xdr:col>34</xdr:col>
      <xdr:colOff>9524</xdr:colOff>
      <xdr:row>1</xdr:row>
      <xdr:rowOff>47625</xdr:rowOff>
    </xdr:to>
    <xdr:pic>
      <xdr:nvPicPr>
        <xdr:cNvPr id="180" name="Picture 2" descr="invis">
          <a:extLst>
            <a:ext uri="{FF2B5EF4-FFF2-40B4-BE49-F238E27FC236}">
              <a16:creationId xmlns="" xmlns:a16="http://schemas.microsoft.com/office/drawing/2014/main" id="{00000000-0008-0000-0400-0000B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533408" y="2635250"/>
          <a:ext cx="7675033" cy="47625"/>
        </a:xfrm>
        <a:prstGeom prst="rect">
          <a:avLst/>
        </a:prstGeom>
        <a:noFill/>
        <a:ln w="9525">
          <a:noFill/>
          <a:miter lim="800000"/>
          <a:headEnd/>
          <a:tailEnd/>
        </a:ln>
      </xdr:spPr>
    </xdr:pic>
    <xdr:clientData/>
  </xdr:twoCellAnchor>
  <xdr:twoCellAnchor editAs="oneCell">
    <xdr:from>
      <xdr:col>34</xdr:col>
      <xdr:colOff>19050</xdr:colOff>
      <xdr:row>1</xdr:row>
      <xdr:rowOff>0</xdr:rowOff>
    </xdr:from>
    <xdr:to>
      <xdr:col>34</xdr:col>
      <xdr:colOff>123825</xdr:colOff>
      <xdr:row>1</xdr:row>
      <xdr:rowOff>104775</xdr:rowOff>
    </xdr:to>
    <xdr:pic>
      <xdr:nvPicPr>
        <xdr:cNvPr id="181" name="ijDBFB2A901C23BA170C897DC88A6AE3A7" descr="opentriangle">
          <a:extLst>
            <a:ext uri="{FF2B5EF4-FFF2-40B4-BE49-F238E27FC236}">
              <a16:creationId xmlns="" xmlns:a16="http://schemas.microsoft.com/office/drawing/2014/main" id="{00000000-0008-0000-0400-0000B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217967" y="2635250"/>
          <a:ext cx="104775" cy="104775"/>
        </a:xfrm>
        <a:prstGeom prst="rect">
          <a:avLst/>
        </a:prstGeom>
        <a:noFill/>
        <a:ln w="9525">
          <a:noFill/>
          <a:miter lim="800000"/>
          <a:headEnd/>
          <a:tailEnd/>
        </a:ln>
      </xdr:spPr>
    </xdr:pic>
    <xdr:clientData/>
  </xdr:twoCellAnchor>
  <xdr:twoCellAnchor editAs="oneCell">
    <xdr:from>
      <xdr:col>12</xdr:col>
      <xdr:colOff>0</xdr:colOff>
      <xdr:row>1</xdr:row>
      <xdr:rowOff>0</xdr:rowOff>
    </xdr:from>
    <xdr:to>
      <xdr:col>23</xdr:col>
      <xdr:colOff>440530</xdr:colOff>
      <xdr:row>1</xdr:row>
      <xdr:rowOff>47625</xdr:rowOff>
    </xdr:to>
    <xdr:pic>
      <xdr:nvPicPr>
        <xdr:cNvPr id="182" name="Picture 1" descr="invis">
          <a:extLst>
            <a:ext uri="{FF2B5EF4-FFF2-40B4-BE49-F238E27FC236}">
              <a16:creationId xmlns="" xmlns:a16="http://schemas.microsoft.com/office/drawing/2014/main" id="{00000000-0008-0000-0400-0000B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218333" y="2635250"/>
          <a:ext cx="7668947" cy="47625"/>
        </a:xfrm>
        <a:prstGeom prst="rect">
          <a:avLst/>
        </a:prstGeom>
        <a:noFill/>
        <a:ln w="9525">
          <a:noFill/>
          <a:miter lim="800000"/>
          <a:headEnd/>
          <a:tailEnd/>
        </a:ln>
      </xdr:spPr>
    </xdr:pic>
    <xdr:clientData/>
  </xdr:twoCellAnchor>
  <xdr:twoCellAnchor editAs="oneCell">
    <xdr:from>
      <xdr:col>21</xdr:col>
      <xdr:colOff>314325</xdr:colOff>
      <xdr:row>1</xdr:row>
      <xdr:rowOff>0</xdr:rowOff>
    </xdr:from>
    <xdr:to>
      <xdr:col>34</xdr:col>
      <xdr:colOff>9524</xdr:colOff>
      <xdr:row>1</xdr:row>
      <xdr:rowOff>47625</xdr:rowOff>
    </xdr:to>
    <xdr:pic>
      <xdr:nvPicPr>
        <xdr:cNvPr id="183" name="Picture 2" descr="invis">
          <a:extLst>
            <a:ext uri="{FF2B5EF4-FFF2-40B4-BE49-F238E27FC236}">
              <a16:creationId xmlns="" xmlns:a16="http://schemas.microsoft.com/office/drawing/2014/main" id="{00000000-0008-0000-0400-0000B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533408" y="2635250"/>
          <a:ext cx="7675033" cy="47625"/>
        </a:xfrm>
        <a:prstGeom prst="rect">
          <a:avLst/>
        </a:prstGeom>
        <a:noFill/>
        <a:ln w="9525">
          <a:noFill/>
          <a:miter lim="800000"/>
          <a:headEnd/>
          <a:tailEnd/>
        </a:ln>
      </xdr:spPr>
    </xdr:pic>
    <xdr:clientData/>
  </xdr:twoCellAnchor>
  <xdr:twoCellAnchor editAs="oneCell">
    <xdr:from>
      <xdr:col>34</xdr:col>
      <xdr:colOff>19050</xdr:colOff>
      <xdr:row>1</xdr:row>
      <xdr:rowOff>0</xdr:rowOff>
    </xdr:from>
    <xdr:to>
      <xdr:col>34</xdr:col>
      <xdr:colOff>123825</xdr:colOff>
      <xdr:row>1</xdr:row>
      <xdr:rowOff>104775</xdr:rowOff>
    </xdr:to>
    <xdr:pic>
      <xdr:nvPicPr>
        <xdr:cNvPr id="184" name="ijDBFB2A901C23BA170C897DC88A6AE3A7" descr="opentriangle">
          <a:extLst>
            <a:ext uri="{FF2B5EF4-FFF2-40B4-BE49-F238E27FC236}">
              <a16:creationId xmlns="" xmlns:a16="http://schemas.microsoft.com/office/drawing/2014/main" id="{00000000-0008-0000-0400-0000B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217967" y="2635250"/>
          <a:ext cx="104775" cy="104775"/>
        </a:xfrm>
        <a:prstGeom prst="rect">
          <a:avLst/>
        </a:prstGeom>
        <a:noFill/>
        <a:ln w="9525">
          <a:noFill/>
          <a:miter lim="800000"/>
          <a:headEnd/>
          <a:tailEnd/>
        </a:ln>
      </xdr:spPr>
    </xdr:pic>
    <xdr:clientData/>
  </xdr:twoCellAnchor>
  <xdr:twoCellAnchor editAs="oneCell">
    <xdr:from>
      <xdr:col>12</xdr:col>
      <xdr:colOff>0</xdr:colOff>
      <xdr:row>1</xdr:row>
      <xdr:rowOff>0</xdr:rowOff>
    </xdr:from>
    <xdr:to>
      <xdr:col>23</xdr:col>
      <xdr:colOff>440530</xdr:colOff>
      <xdr:row>1</xdr:row>
      <xdr:rowOff>47625</xdr:rowOff>
    </xdr:to>
    <xdr:pic>
      <xdr:nvPicPr>
        <xdr:cNvPr id="185" name="Picture 1" descr="invis">
          <a:extLst>
            <a:ext uri="{FF2B5EF4-FFF2-40B4-BE49-F238E27FC236}">
              <a16:creationId xmlns="" xmlns:a16="http://schemas.microsoft.com/office/drawing/2014/main" id="{00000000-0008-0000-0400-0000B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218333" y="2635250"/>
          <a:ext cx="7668947" cy="47625"/>
        </a:xfrm>
        <a:prstGeom prst="rect">
          <a:avLst/>
        </a:prstGeom>
        <a:noFill/>
        <a:ln w="9525">
          <a:noFill/>
          <a:miter lim="800000"/>
          <a:headEnd/>
          <a:tailEnd/>
        </a:ln>
      </xdr:spPr>
    </xdr:pic>
    <xdr:clientData/>
  </xdr:twoCellAnchor>
  <xdr:twoCellAnchor editAs="oneCell">
    <xdr:from>
      <xdr:col>21</xdr:col>
      <xdr:colOff>314325</xdr:colOff>
      <xdr:row>1</xdr:row>
      <xdr:rowOff>0</xdr:rowOff>
    </xdr:from>
    <xdr:to>
      <xdr:col>34</xdr:col>
      <xdr:colOff>9524</xdr:colOff>
      <xdr:row>1</xdr:row>
      <xdr:rowOff>47625</xdr:rowOff>
    </xdr:to>
    <xdr:pic>
      <xdr:nvPicPr>
        <xdr:cNvPr id="186" name="Picture 2" descr="invis">
          <a:extLst>
            <a:ext uri="{FF2B5EF4-FFF2-40B4-BE49-F238E27FC236}">
              <a16:creationId xmlns="" xmlns:a16="http://schemas.microsoft.com/office/drawing/2014/main" id="{00000000-0008-0000-0400-0000B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533408" y="2635250"/>
          <a:ext cx="7675033" cy="47625"/>
        </a:xfrm>
        <a:prstGeom prst="rect">
          <a:avLst/>
        </a:prstGeom>
        <a:noFill/>
        <a:ln w="9525">
          <a:noFill/>
          <a:miter lim="800000"/>
          <a:headEnd/>
          <a:tailEnd/>
        </a:ln>
      </xdr:spPr>
    </xdr:pic>
    <xdr:clientData/>
  </xdr:twoCellAnchor>
  <xdr:twoCellAnchor editAs="oneCell">
    <xdr:from>
      <xdr:col>34</xdr:col>
      <xdr:colOff>19050</xdr:colOff>
      <xdr:row>1</xdr:row>
      <xdr:rowOff>0</xdr:rowOff>
    </xdr:from>
    <xdr:to>
      <xdr:col>34</xdr:col>
      <xdr:colOff>123825</xdr:colOff>
      <xdr:row>1</xdr:row>
      <xdr:rowOff>104775</xdr:rowOff>
    </xdr:to>
    <xdr:pic>
      <xdr:nvPicPr>
        <xdr:cNvPr id="187" name="ijDBFB2A901C23BA170C897DC88A6AE3A7" descr="opentriangle">
          <a:extLst>
            <a:ext uri="{FF2B5EF4-FFF2-40B4-BE49-F238E27FC236}">
              <a16:creationId xmlns="" xmlns:a16="http://schemas.microsoft.com/office/drawing/2014/main" id="{00000000-0008-0000-0400-0000B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217967" y="2635250"/>
          <a:ext cx="104775" cy="104775"/>
        </a:xfrm>
        <a:prstGeom prst="rect">
          <a:avLst/>
        </a:prstGeom>
        <a:noFill/>
        <a:ln w="9525">
          <a:noFill/>
          <a:miter lim="800000"/>
          <a:headEnd/>
          <a:tailEnd/>
        </a:ln>
      </xdr:spPr>
    </xdr:pic>
    <xdr:clientData/>
  </xdr:twoCellAnchor>
  <xdr:twoCellAnchor editAs="oneCell">
    <xdr:from>
      <xdr:col>12</xdr:col>
      <xdr:colOff>0</xdr:colOff>
      <xdr:row>1</xdr:row>
      <xdr:rowOff>0</xdr:rowOff>
    </xdr:from>
    <xdr:to>
      <xdr:col>23</xdr:col>
      <xdr:colOff>440530</xdr:colOff>
      <xdr:row>1</xdr:row>
      <xdr:rowOff>47625</xdr:rowOff>
    </xdr:to>
    <xdr:pic>
      <xdr:nvPicPr>
        <xdr:cNvPr id="188" name="Picture 1" descr="invis">
          <a:extLst>
            <a:ext uri="{FF2B5EF4-FFF2-40B4-BE49-F238E27FC236}">
              <a16:creationId xmlns="" xmlns:a16="http://schemas.microsoft.com/office/drawing/2014/main" id="{00000000-0008-0000-0400-0000B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218333" y="2635250"/>
          <a:ext cx="7668947" cy="47625"/>
        </a:xfrm>
        <a:prstGeom prst="rect">
          <a:avLst/>
        </a:prstGeom>
        <a:noFill/>
        <a:ln w="9525">
          <a:noFill/>
          <a:miter lim="800000"/>
          <a:headEnd/>
          <a:tailEnd/>
        </a:ln>
      </xdr:spPr>
    </xdr:pic>
    <xdr:clientData/>
  </xdr:twoCellAnchor>
  <xdr:twoCellAnchor editAs="oneCell">
    <xdr:from>
      <xdr:col>21</xdr:col>
      <xdr:colOff>314325</xdr:colOff>
      <xdr:row>1</xdr:row>
      <xdr:rowOff>0</xdr:rowOff>
    </xdr:from>
    <xdr:to>
      <xdr:col>34</xdr:col>
      <xdr:colOff>9524</xdr:colOff>
      <xdr:row>1</xdr:row>
      <xdr:rowOff>47625</xdr:rowOff>
    </xdr:to>
    <xdr:pic>
      <xdr:nvPicPr>
        <xdr:cNvPr id="189" name="Picture 2" descr="invis">
          <a:extLst>
            <a:ext uri="{FF2B5EF4-FFF2-40B4-BE49-F238E27FC236}">
              <a16:creationId xmlns="" xmlns:a16="http://schemas.microsoft.com/office/drawing/2014/main" id="{00000000-0008-0000-0400-0000B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533408" y="2635250"/>
          <a:ext cx="7675033" cy="47625"/>
        </a:xfrm>
        <a:prstGeom prst="rect">
          <a:avLst/>
        </a:prstGeom>
        <a:noFill/>
        <a:ln w="9525">
          <a:noFill/>
          <a:miter lim="800000"/>
          <a:headEnd/>
          <a:tailEnd/>
        </a:ln>
      </xdr:spPr>
    </xdr:pic>
    <xdr:clientData/>
  </xdr:twoCellAnchor>
  <xdr:twoCellAnchor editAs="oneCell">
    <xdr:from>
      <xdr:col>34</xdr:col>
      <xdr:colOff>19050</xdr:colOff>
      <xdr:row>1</xdr:row>
      <xdr:rowOff>0</xdr:rowOff>
    </xdr:from>
    <xdr:to>
      <xdr:col>34</xdr:col>
      <xdr:colOff>123825</xdr:colOff>
      <xdr:row>1</xdr:row>
      <xdr:rowOff>104775</xdr:rowOff>
    </xdr:to>
    <xdr:pic>
      <xdr:nvPicPr>
        <xdr:cNvPr id="190" name="ijDBFB2A901C23BA170C897DC88A6AE3A7" descr="opentriangle">
          <a:extLst>
            <a:ext uri="{FF2B5EF4-FFF2-40B4-BE49-F238E27FC236}">
              <a16:creationId xmlns="" xmlns:a16="http://schemas.microsoft.com/office/drawing/2014/main" id="{00000000-0008-0000-0400-0000B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217967" y="2635250"/>
          <a:ext cx="104775" cy="104775"/>
        </a:xfrm>
        <a:prstGeom prst="rect">
          <a:avLst/>
        </a:prstGeom>
        <a:noFill/>
        <a:ln w="9525">
          <a:noFill/>
          <a:miter lim="800000"/>
          <a:headEnd/>
          <a:tailEnd/>
        </a:ln>
      </xdr:spPr>
    </xdr:pic>
    <xdr:clientData/>
  </xdr:twoCellAnchor>
  <xdr:twoCellAnchor editAs="oneCell">
    <xdr:from>
      <xdr:col>12</xdr:col>
      <xdr:colOff>0</xdr:colOff>
      <xdr:row>1</xdr:row>
      <xdr:rowOff>0</xdr:rowOff>
    </xdr:from>
    <xdr:to>
      <xdr:col>23</xdr:col>
      <xdr:colOff>440530</xdr:colOff>
      <xdr:row>1</xdr:row>
      <xdr:rowOff>47625</xdr:rowOff>
    </xdr:to>
    <xdr:pic>
      <xdr:nvPicPr>
        <xdr:cNvPr id="191" name="Picture 1" descr="invis">
          <a:extLst>
            <a:ext uri="{FF2B5EF4-FFF2-40B4-BE49-F238E27FC236}">
              <a16:creationId xmlns="" xmlns:a16="http://schemas.microsoft.com/office/drawing/2014/main" id="{00000000-0008-0000-0400-0000B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218333" y="2635250"/>
          <a:ext cx="7668947" cy="47625"/>
        </a:xfrm>
        <a:prstGeom prst="rect">
          <a:avLst/>
        </a:prstGeom>
        <a:noFill/>
        <a:ln w="9525">
          <a:noFill/>
          <a:miter lim="800000"/>
          <a:headEnd/>
          <a:tailEnd/>
        </a:ln>
      </xdr:spPr>
    </xdr:pic>
    <xdr:clientData/>
  </xdr:twoCellAnchor>
  <xdr:twoCellAnchor editAs="oneCell">
    <xdr:from>
      <xdr:col>21</xdr:col>
      <xdr:colOff>314325</xdr:colOff>
      <xdr:row>1</xdr:row>
      <xdr:rowOff>0</xdr:rowOff>
    </xdr:from>
    <xdr:to>
      <xdr:col>34</xdr:col>
      <xdr:colOff>9524</xdr:colOff>
      <xdr:row>1</xdr:row>
      <xdr:rowOff>47625</xdr:rowOff>
    </xdr:to>
    <xdr:pic>
      <xdr:nvPicPr>
        <xdr:cNvPr id="192" name="Picture 2" descr="invis">
          <a:extLst>
            <a:ext uri="{FF2B5EF4-FFF2-40B4-BE49-F238E27FC236}">
              <a16:creationId xmlns="" xmlns:a16="http://schemas.microsoft.com/office/drawing/2014/main" id="{00000000-0008-0000-0400-0000C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533408" y="2635250"/>
          <a:ext cx="7675033" cy="47625"/>
        </a:xfrm>
        <a:prstGeom prst="rect">
          <a:avLst/>
        </a:prstGeom>
        <a:noFill/>
        <a:ln w="9525">
          <a:noFill/>
          <a:miter lim="800000"/>
          <a:headEnd/>
          <a:tailEnd/>
        </a:ln>
      </xdr:spPr>
    </xdr:pic>
    <xdr:clientData/>
  </xdr:twoCellAnchor>
  <xdr:twoCellAnchor editAs="oneCell">
    <xdr:from>
      <xdr:col>34</xdr:col>
      <xdr:colOff>19050</xdr:colOff>
      <xdr:row>1</xdr:row>
      <xdr:rowOff>0</xdr:rowOff>
    </xdr:from>
    <xdr:to>
      <xdr:col>34</xdr:col>
      <xdr:colOff>123825</xdr:colOff>
      <xdr:row>1</xdr:row>
      <xdr:rowOff>104775</xdr:rowOff>
    </xdr:to>
    <xdr:pic>
      <xdr:nvPicPr>
        <xdr:cNvPr id="193" name="ijDBFB2A901C23BA170C897DC88A6AE3A7" descr="opentriangle">
          <a:extLst>
            <a:ext uri="{FF2B5EF4-FFF2-40B4-BE49-F238E27FC236}">
              <a16:creationId xmlns="" xmlns:a16="http://schemas.microsoft.com/office/drawing/2014/main" id="{00000000-0008-0000-0400-0000C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217967" y="2635250"/>
          <a:ext cx="104775" cy="104775"/>
        </a:xfrm>
        <a:prstGeom prst="rect">
          <a:avLst/>
        </a:prstGeom>
        <a:noFill/>
        <a:ln w="9525">
          <a:noFill/>
          <a:miter lim="800000"/>
          <a:headEnd/>
          <a:tailEnd/>
        </a:ln>
      </xdr:spPr>
    </xdr:pic>
    <xdr:clientData/>
  </xdr:twoCellAnchor>
  <xdr:twoCellAnchor editAs="oneCell">
    <xdr:from>
      <xdr:col>12</xdr:col>
      <xdr:colOff>0</xdr:colOff>
      <xdr:row>1</xdr:row>
      <xdr:rowOff>0</xdr:rowOff>
    </xdr:from>
    <xdr:to>
      <xdr:col>23</xdr:col>
      <xdr:colOff>440530</xdr:colOff>
      <xdr:row>1</xdr:row>
      <xdr:rowOff>47625</xdr:rowOff>
    </xdr:to>
    <xdr:pic>
      <xdr:nvPicPr>
        <xdr:cNvPr id="194" name="Picture 1" descr="invis">
          <a:extLst>
            <a:ext uri="{FF2B5EF4-FFF2-40B4-BE49-F238E27FC236}">
              <a16:creationId xmlns="" xmlns:a16="http://schemas.microsoft.com/office/drawing/2014/main" id="{00000000-0008-0000-0400-0000C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218333" y="2635250"/>
          <a:ext cx="7668947" cy="47625"/>
        </a:xfrm>
        <a:prstGeom prst="rect">
          <a:avLst/>
        </a:prstGeom>
        <a:noFill/>
        <a:ln w="9525">
          <a:noFill/>
          <a:miter lim="800000"/>
          <a:headEnd/>
          <a:tailEnd/>
        </a:ln>
      </xdr:spPr>
    </xdr:pic>
    <xdr:clientData/>
  </xdr:twoCellAnchor>
  <xdr:twoCellAnchor editAs="oneCell">
    <xdr:from>
      <xdr:col>21</xdr:col>
      <xdr:colOff>314325</xdr:colOff>
      <xdr:row>1</xdr:row>
      <xdr:rowOff>0</xdr:rowOff>
    </xdr:from>
    <xdr:to>
      <xdr:col>34</xdr:col>
      <xdr:colOff>9524</xdr:colOff>
      <xdr:row>1</xdr:row>
      <xdr:rowOff>47625</xdr:rowOff>
    </xdr:to>
    <xdr:pic>
      <xdr:nvPicPr>
        <xdr:cNvPr id="195" name="Picture 2" descr="invis">
          <a:extLst>
            <a:ext uri="{FF2B5EF4-FFF2-40B4-BE49-F238E27FC236}">
              <a16:creationId xmlns="" xmlns:a16="http://schemas.microsoft.com/office/drawing/2014/main" id="{00000000-0008-0000-0400-0000C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533408" y="2635250"/>
          <a:ext cx="7675033" cy="47625"/>
        </a:xfrm>
        <a:prstGeom prst="rect">
          <a:avLst/>
        </a:prstGeom>
        <a:noFill/>
        <a:ln w="9525">
          <a:noFill/>
          <a:miter lim="800000"/>
          <a:headEnd/>
          <a:tailEnd/>
        </a:ln>
      </xdr:spPr>
    </xdr:pic>
    <xdr:clientData/>
  </xdr:twoCellAnchor>
  <xdr:twoCellAnchor editAs="oneCell">
    <xdr:from>
      <xdr:col>34</xdr:col>
      <xdr:colOff>19050</xdr:colOff>
      <xdr:row>1</xdr:row>
      <xdr:rowOff>0</xdr:rowOff>
    </xdr:from>
    <xdr:to>
      <xdr:col>34</xdr:col>
      <xdr:colOff>123825</xdr:colOff>
      <xdr:row>1</xdr:row>
      <xdr:rowOff>104775</xdr:rowOff>
    </xdr:to>
    <xdr:pic>
      <xdr:nvPicPr>
        <xdr:cNvPr id="196" name="ijDBFB2A901C23BA170C897DC88A6AE3A7" descr="opentriangle">
          <a:extLst>
            <a:ext uri="{FF2B5EF4-FFF2-40B4-BE49-F238E27FC236}">
              <a16:creationId xmlns="" xmlns:a16="http://schemas.microsoft.com/office/drawing/2014/main" id="{00000000-0008-0000-0400-0000C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217967" y="2635250"/>
          <a:ext cx="104775" cy="104775"/>
        </a:xfrm>
        <a:prstGeom prst="rect">
          <a:avLst/>
        </a:prstGeom>
        <a:noFill/>
        <a:ln w="9525">
          <a:noFill/>
          <a:miter lim="800000"/>
          <a:headEnd/>
          <a:tailEnd/>
        </a:ln>
      </xdr:spPr>
    </xdr:pic>
    <xdr:clientData/>
  </xdr:twoCellAnchor>
  <xdr:twoCellAnchor editAs="oneCell">
    <xdr:from>
      <xdr:col>12</xdr:col>
      <xdr:colOff>0</xdr:colOff>
      <xdr:row>1</xdr:row>
      <xdr:rowOff>0</xdr:rowOff>
    </xdr:from>
    <xdr:to>
      <xdr:col>23</xdr:col>
      <xdr:colOff>440530</xdr:colOff>
      <xdr:row>1</xdr:row>
      <xdr:rowOff>47625</xdr:rowOff>
    </xdr:to>
    <xdr:pic>
      <xdr:nvPicPr>
        <xdr:cNvPr id="197" name="Picture 1" descr="invis">
          <a:extLst>
            <a:ext uri="{FF2B5EF4-FFF2-40B4-BE49-F238E27FC236}">
              <a16:creationId xmlns="" xmlns:a16="http://schemas.microsoft.com/office/drawing/2014/main" id="{00000000-0008-0000-0400-0000C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218333" y="2635250"/>
          <a:ext cx="7668947" cy="47625"/>
        </a:xfrm>
        <a:prstGeom prst="rect">
          <a:avLst/>
        </a:prstGeom>
        <a:noFill/>
        <a:ln w="9525">
          <a:noFill/>
          <a:miter lim="800000"/>
          <a:headEnd/>
          <a:tailEnd/>
        </a:ln>
      </xdr:spPr>
    </xdr:pic>
    <xdr:clientData/>
  </xdr:twoCellAnchor>
  <xdr:twoCellAnchor editAs="oneCell">
    <xdr:from>
      <xdr:col>21</xdr:col>
      <xdr:colOff>314325</xdr:colOff>
      <xdr:row>1</xdr:row>
      <xdr:rowOff>0</xdr:rowOff>
    </xdr:from>
    <xdr:to>
      <xdr:col>34</xdr:col>
      <xdr:colOff>9524</xdr:colOff>
      <xdr:row>1</xdr:row>
      <xdr:rowOff>47625</xdr:rowOff>
    </xdr:to>
    <xdr:pic>
      <xdr:nvPicPr>
        <xdr:cNvPr id="198" name="Picture 2" descr="invis">
          <a:extLst>
            <a:ext uri="{FF2B5EF4-FFF2-40B4-BE49-F238E27FC236}">
              <a16:creationId xmlns="" xmlns:a16="http://schemas.microsoft.com/office/drawing/2014/main" id="{00000000-0008-0000-0400-0000C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533408" y="2635250"/>
          <a:ext cx="7675033" cy="47625"/>
        </a:xfrm>
        <a:prstGeom prst="rect">
          <a:avLst/>
        </a:prstGeom>
        <a:noFill/>
        <a:ln w="9525">
          <a:noFill/>
          <a:miter lim="800000"/>
          <a:headEnd/>
          <a:tailEnd/>
        </a:ln>
      </xdr:spPr>
    </xdr:pic>
    <xdr:clientData/>
  </xdr:twoCellAnchor>
  <xdr:twoCellAnchor editAs="oneCell">
    <xdr:from>
      <xdr:col>34</xdr:col>
      <xdr:colOff>19050</xdr:colOff>
      <xdr:row>1</xdr:row>
      <xdr:rowOff>0</xdr:rowOff>
    </xdr:from>
    <xdr:to>
      <xdr:col>34</xdr:col>
      <xdr:colOff>123825</xdr:colOff>
      <xdr:row>1</xdr:row>
      <xdr:rowOff>104775</xdr:rowOff>
    </xdr:to>
    <xdr:pic>
      <xdr:nvPicPr>
        <xdr:cNvPr id="199" name="ijDBFB2A901C23BA170C897DC88A6AE3A7" descr="opentriangle">
          <a:extLst>
            <a:ext uri="{FF2B5EF4-FFF2-40B4-BE49-F238E27FC236}">
              <a16:creationId xmlns="" xmlns:a16="http://schemas.microsoft.com/office/drawing/2014/main" id="{00000000-0008-0000-0400-0000C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217967" y="2635250"/>
          <a:ext cx="104775" cy="104775"/>
        </a:xfrm>
        <a:prstGeom prst="rect">
          <a:avLst/>
        </a:prstGeom>
        <a:noFill/>
        <a:ln w="9525">
          <a:noFill/>
          <a:miter lim="800000"/>
          <a:headEnd/>
          <a:tailEnd/>
        </a:ln>
      </xdr:spPr>
    </xdr:pic>
    <xdr:clientData/>
  </xdr:twoCellAnchor>
  <xdr:twoCellAnchor editAs="oneCell">
    <xdr:from>
      <xdr:col>12</xdr:col>
      <xdr:colOff>0</xdr:colOff>
      <xdr:row>1</xdr:row>
      <xdr:rowOff>0</xdr:rowOff>
    </xdr:from>
    <xdr:to>
      <xdr:col>23</xdr:col>
      <xdr:colOff>440530</xdr:colOff>
      <xdr:row>1</xdr:row>
      <xdr:rowOff>47625</xdr:rowOff>
    </xdr:to>
    <xdr:pic>
      <xdr:nvPicPr>
        <xdr:cNvPr id="200" name="Picture 1" descr="invis">
          <a:extLst>
            <a:ext uri="{FF2B5EF4-FFF2-40B4-BE49-F238E27FC236}">
              <a16:creationId xmlns="" xmlns:a16="http://schemas.microsoft.com/office/drawing/2014/main" id="{00000000-0008-0000-0400-0000C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218333" y="2635250"/>
          <a:ext cx="7668947" cy="47625"/>
        </a:xfrm>
        <a:prstGeom prst="rect">
          <a:avLst/>
        </a:prstGeom>
        <a:noFill/>
        <a:ln w="9525">
          <a:noFill/>
          <a:miter lim="800000"/>
          <a:headEnd/>
          <a:tailEnd/>
        </a:ln>
      </xdr:spPr>
    </xdr:pic>
    <xdr:clientData/>
  </xdr:twoCellAnchor>
  <xdr:twoCellAnchor editAs="oneCell">
    <xdr:from>
      <xdr:col>21</xdr:col>
      <xdr:colOff>314325</xdr:colOff>
      <xdr:row>1</xdr:row>
      <xdr:rowOff>0</xdr:rowOff>
    </xdr:from>
    <xdr:to>
      <xdr:col>34</xdr:col>
      <xdr:colOff>9524</xdr:colOff>
      <xdr:row>1</xdr:row>
      <xdr:rowOff>47625</xdr:rowOff>
    </xdr:to>
    <xdr:pic>
      <xdr:nvPicPr>
        <xdr:cNvPr id="201" name="Picture 2" descr="invis">
          <a:extLst>
            <a:ext uri="{FF2B5EF4-FFF2-40B4-BE49-F238E27FC236}">
              <a16:creationId xmlns="" xmlns:a16="http://schemas.microsoft.com/office/drawing/2014/main" id="{00000000-0008-0000-0400-0000C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533408" y="2635250"/>
          <a:ext cx="7675033" cy="47625"/>
        </a:xfrm>
        <a:prstGeom prst="rect">
          <a:avLst/>
        </a:prstGeom>
        <a:noFill/>
        <a:ln w="9525">
          <a:noFill/>
          <a:miter lim="800000"/>
          <a:headEnd/>
          <a:tailEnd/>
        </a:ln>
      </xdr:spPr>
    </xdr:pic>
    <xdr:clientData/>
  </xdr:twoCellAnchor>
  <xdr:twoCellAnchor editAs="oneCell">
    <xdr:from>
      <xdr:col>34</xdr:col>
      <xdr:colOff>19050</xdr:colOff>
      <xdr:row>1</xdr:row>
      <xdr:rowOff>0</xdr:rowOff>
    </xdr:from>
    <xdr:to>
      <xdr:col>34</xdr:col>
      <xdr:colOff>123825</xdr:colOff>
      <xdr:row>1</xdr:row>
      <xdr:rowOff>104775</xdr:rowOff>
    </xdr:to>
    <xdr:pic>
      <xdr:nvPicPr>
        <xdr:cNvPr id="202" name="ijDBFB2A901C23BA170C897DC88A6AE3A7" descr="opentriangle">
          <a:extLst>
            <a:ext uri="{FF2B5EF4-FFF2-40B4-BE49-F238E27FC236}">
              <a16:creationId xmlns="" xmlns:a16="http://schemas.microsoft.com/office/drawing/2014/main" id="{00000000-0008-0000-0400-0000C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217967" y="2635250"/>
          <a:ext cx="104775" cy="104775"/>
        </a:xfrm>
        <a:prstGeom prst="rect">
          <a:avLst/>
        </a:prstGeom>
        <a:noFill/>
        <a:ln w="9525">
          <a:noFill/>
          <a:miter lim="800000"/>
          <a:headEnd/>
          <a:tailEnd/>
        </a:ln>
      </xdr:spPr>
    </xdr:pic>
    <xdr:clientData/>
  </xdr:twoCellAnchor>
  <xdr:twoCellAnchor editAs="oneCell">
    <xdr:from>
      <xdr:col>12</xdr:col>
      <xdr:colOff>0</xdr:colOff>
      <xdr:row>1</xdr:row>
      <xdr:rowOff>0</xdr:rowOff>
    </xdr:from>
    <xdr:to>
      <xdr:col>23</xdr:col>
      <xdr:colOff>440530</xdr:colOff>
      <xdr:row>1</xdr:row>
      <xdr:rowOff>47625</xdr:rowOff>
    </xdr:to>
    <xdr:pic>
      <xdr:nvPicPr>
        <xdr:cNvPr id="203" name="Picture 1" descr="invis">
          <a:extLst>
            <a:ext uri="{FF2B5EF4-FFF2-40B4-BE49-F238E27FC236}">
              <a16:creationId xmlns="" xmlns:a16="http://schemas.microsoft.com/office/drawing/2014/main" id="{00000000-0008-0000-0400-0000C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218333" y="2635250"/>
          <a:ext cx="7668947" cy="47625"/>
        </a:xfrm>
        <a:prstGeom prst="rect">
          <a:avLst/>
        </a:prstGeom>
        <a:noFill/>
        <a:ln w="9525">
          <a:noFill/>
          <a:miter lim="800000"/>
          <a:headEnd/>
          <a:tailEnd/>
        </a:ln>
      </xdr:spPr>
    </xdr:pic>
    <xdr:clientData/>
  </xdr:twoCellAnchor>
  <xdr:twoCellAnchor editAs="oneCell">
    <xdr:from>
      <xdr:col>21</xdr:col>
      <xdr:colOff>314325</xdr:colOff>
      <xdr:row>1</xdr:row>
      <xdr:rowOff>0</xdr:rowOff>
    </xdr:from>
    <xdr:to>
      <xdr:col>34</xdr:col>
      <xdr:colOff>9524</xdr:colOff>
      <xdr:row>1</xdr:row>
      <xdr:rowOff>47625</xdr:rowOff>
    </xdr:to>
    <xdr:pic>
      <xdr:nvPicPr>
        <xdr:cNvPr id="204" name="Picture 2" descr="invis">
          <a:extLst>
            <a:ext uri="{FF2B5EF4-FFF2-40B4-BE49-F238E27FC236}">
              <a16:creationId xmlns="" xmlns:a16="http://schemas.microsoft.com/office/drawing/2014/main" id="{00000000-0008-0000-0400-0000C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533408" y="2635250"/>
          <a:ext cx="7675033" cy="47625"/>
        </a:xfrm>
        <a:prstGeom prst="rect">
          <a:avLst/>
        </a:prstGeom>
        <a:noFill/>
        <a:ln w="9525">
          <a:noFill/>
          <a:miter lim="800000"/>
          <a:headEnd/>
          <a:tailEnd/>
        </a:ln>
      </xdr:spPr>
    </xdr:pic>
    <xdr:clientData/>
  </xdr:twoCellAnchor>
  <xdr:twoCellAnchor editAs="oneCell">
    <xdr:from>
      <xdr:col>34</xdr:col>
      <xdr:colOff>19050</xdr:colOff>
      <xdr:row>1</xdr:row>
      <xdr:rowOff>0</xdr:rowOff>
    </xdr:from>
    <xdr:to>
      <xdr:col>34</xdr:col>
      <xdr:colOff>123825</xdr:colOff>
      <xdr:row>1</xdr:row>
      <xdr:rowOff>104775</xdr:rowOff>
    </xdr:to>
    <xdr:pic>
      <xdr:nvPicPr>
        <xdr:cNvPr id="205" name="ijDBFB2A901C23BA170C897DC88A6AE3A7" descr="opentriangle">
          <a:extLst>
            <a:ext uri="{FF2B5EF4-FFF2-40B4-BE49-F238E27FC236}">
              <a16:creationId xmlns="" xmlns:a16="http://schemas.microsoft.com/office/drawing/2014/main" id="{00000000-0008-0000-0400-0000C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217967" y="2635250"/>
          <a:ext cx="104775" cy="1047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0</xdr:colOff>
      <xdr:row>1</xdr:row>
      <xdr:rowOff>0</xdr:rowOff>
    </xdr:from>
    <xdr:to>
      <xdr:col>23</xdr:col>
      <xdr:colOff>495300</xdr:colOff>
      <xdr:row>1</xdr:row>
      <xdr:rowOff>47625</xdr:rowOff>
    </xdr:to>
    <xdr:pic>
      <xdr:nvPicPr>
        <xdr:cNvPr id="21576" name="Picture 1" descr="invis">
          <a:extLst>
            <a:ext uri="{FF2B5EF4-FFF2-40B4-BE49-F238E27FC236}">
              <a16:creationId xmlns="" xmlns:a16="http://schemas.microsoft.com/office/drawing/2014/main" id="{00000000-0008-0000-0500-00004854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610850" y="323850"/>
          <a:ext cx="7620000" cy="47625"/>
        </a:xfrm>
        <a:prstGeom prst="rect">
          <a:avLst/>
        </a:prstGeom>
        <a:noFill/>
        <a:ln w="9525">
          <a:noFill/>
          <a:miter lim="800000"/>
          <a:headEnd/>
          <a:tailEnd/>
        </a:ln>
      </xdr:spPr>
    </xdr:pic>
    <xdr:clientData/>
  </xdr:twoCellAnchor>
  <xdr:twoCellAnchor editAs="oneCell">
    <xdr:from>
      <xdr:col>21</xdr:col>
      <xdr:colOff>314325</xdr:colOff>
      <xdr:row>1</xdr:row>
      <xdr:rowOff>0</xdr:rowOff>
    </xdr:from>
    <xdr:to>
      <xdr:col>34</xdr:col>
      <xdr:colOff>9525</xdr:colOff>
      <xdr:row>1</xdr:row>
      <xdr:rowOff>47625</xdr:rowOff>
    </xdr:to>
    <xdr:pic>
      <xdr:nvPicPr>
        <xdr:cNvPr id="21577" name="Picture 2" descr="invis">
          <a:extLst>
            <a:ext uri="{FF2B5EF4-FFF2-40B4-BE49-F238E27FC236}">
              <a16:creationId xmlns="" xmlns:a16="http://schemas.microsoft.com/office/drawing/2014/main" id="{00000000-0008-0000-0500-00004954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411575" y="323850"/>
          <a:ext cx="7620000" cy="47625"/>
        </a:xfrm>
        <a:prstGeom prst="rect">
          <a:avLst/>
        </a:prstGeom>
        <a:noFill/>
        <a:ln w="9525">
          <a:noFill/>
          <a:miter lim="800000"/>
          <a:headEnd/>
          <a:tailEnd/>
        </a:ln>
      </xdr:spPr>
    </xdr:pic>
    <xdr:clientData/>
  </xdr:twoCellAnchor>
  <xdr:twoCellAnchor editAs="oneCell">
    <xdr:from>
      <xdr:col>34</xdr:col>
      <xdr:colOff>19050</xdr:colOff>
      <xdr:row>1</xdr:row>
      <xdr:rowOff>0</xdr:rowOff>
    </xdr:from>
    <xdr:to>
      <xdr:col>34</xdr:col>
      <xdr:colOff>123825</xdr:colOff>
      <xdr:row>1</xdr:row>
      <xdr:rowOff>104775</xdr:rowOff>
    </xdr:to>
    <xdr:pic>
      <xdr:nvPicPr>
        <xdr:cNvPr id="21578" name="ijDBFB2A901C23BA170C897DC88A6AE3A7" descr="opentriangle">
          <a:extLst>
            <a:ext uri="{FF2B5EF4-FFF2-40B4-BE49-F238E27FC236}">
              <a16:creationId xmlns="" xmlns:a16="http://schemas.microsoft.com/office/drawing/2014/main" id="{00000000-0008-0000-0500-00004A5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4041100" y="323850"/>
          <a:ext cx="104775" cy="104775"/>
        </a:xfrm>
        <a:prstGeom prst="rect">
          <a:avLst/>
        </a:prstGeom>
        <a:noFill/>
        <a:ln w="9525">
          <a:noFill/>
          <a:miter lim="800000"/>
          <a:headEnd/>
          <a:tailEnd/>
        </a:ln>
      </xdr:spPr>
    </xdr:pic>
    <xdr:clientData/>
  </xdr:twoCellAnchor>
  <xdr:twoCellAnchor editAs="oneCell">
    <xdr:from>
      <xdr:col>10</xdr:col>
      <xdr:colOff>0</xdr:colOff>
      <xdr:row>1</xdr:row>
      <xdr:rowOff>0</xdr:rowOff>
    </xdr:from>
    <xdr:to>
      <xdr:col>23</xdr:col>
      <xdr:colOff>495300</xdr:colOff>
      <xdr:row>1</xdr:row>
      <xdr:rowOff>47625</xdr:rowOff>
    </xdr:to>
    <xdr:pic>
      <xdr:nvPicPr>
        <xdr:cNvPr id="21579" name="Picture 1" descr="invis">
          <a:extLst>
            <a:ext uri="{FF2B5EF4-FFF2-40B4-BE49-F238E27FC236}">
              <a16:creationId xmlns="" xmlns:a16="http://schemas.microsoft.com/office/drawing/2014/main" id="{00000000-0008-0000-0500-00004B54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9982200" y="695325"/>
          <a:ext cx="7620000" cy="47625"/>
        </a:xfrm>
        <a:prstGeom prst="rect">
          <a:avLst/>
        </a:prstGeom>
        <a:noFill/>
        <a:ln w="9525">
          <a:noFill/>
          <a:miter lim="800000"/>
          <a:headEnd/>
          <a:tailEnd/>
        </a:ln>
      </xdr:spPr>
    </xdr:pic>
    <xdr:clientData/>
  </xdr:twoCellAnchor>
  <xdr:twoCellAnchor editAs="oneCell">
    <xdr:from>
      <xdr:col>21</xdr:col>
      <xdr:colOff>314325</xdr:colOff>
      <xdr:row>1</xdr:row>
      <xdr:rowOff>0</xdr:rowOff>
    </xdr:from>
    <xdr:to>
      <xdr:col>34</xdr:col>
      <xdr:colOff>9525</xdr:colOff>
      <xdr:row>1</xdr:row>
      <xdr:rowOff>47625</xdr:rowOff>
    </xdr:to>
    <xdr:pic>
      <xdr:nvPicPr>
        <xdr:cNvPr id="21580" name="Picture 2" descr="invis">
          <a:extLst>
            <a:ext uri="{FF2B5EF4-FFF2-40B4-BE49-F238E27FC236}">
              <a16:creationId xmlns="" xmlns:a16="http://schemas.microsoft.com/office/drawing/2014/main" id="{00000000-0008-0000-0500-00004C54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411575" y="323850"/>
          <a:ext cx="7620000" cy="47625"/>
        </a:xfrm>
        <a:prstGeom prst="rect">
          <a:avLst/>
        </a:prstGeom>
        <a:noFill/>
        <a:ln w="9525">
          <a:noFill/>
          <a:miter lim="800000"/>
          <a:headEnd/>
          <a:tailEnd/>
        </a:ln>
      </xdr:spPr>
    </xdr:pic>
    <xdr:clientData/>
  </xdr:twoCellAnchor>
  <xdr:twoCellAnchor editAs="oneCell">
    <xdr:from>
      <xdr:col>34</xdr:col>
      <xdr:colOff>19050</xdr:colOff>
      <xdr:row>1</xdr:row>
      <xdr:rowOff>0</xdr:rowOff>
    </xdr:from>
    <xdr:to>
      <xdr:col>34</xdr:col>
      <xdr:colOff>123825</xdr:colOff>
      <xdr:row>1</xdr:row>
      <xdr:rowOff>104775</xdr:rowOff>
    </xdr:to>
    <xdr:pic>
      <xdr:nvPicPr>
        <xdr:cNvPr id="21581" name="ijDBFB2A901C23BA170C897DC88A6AE3A7" descr="opentriangle">
          <a:extLst>
            <a:ext uri="{FF2B5EF4-FFF2-40B4-BE49-F238E27FC236}">
              <a16:creationId xmlns="" xmlns:a16="http://schemas.microsoft.com/office/drawing/2014/main" id="{00000000-0008-0000-0500-00004D5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4041100" y="323850"/>
          <a:ext cx="104775" cy="1047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hl7.org/documentcenter/public/wg/projectServices/Project%20Insight%20Tip%20Sheet_2011.doc"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hl7.org/Special/committees/tsc/BallotManagement/Reports/NoReconPackage_all_wgs.cfm" TargetMode="External"/><Relationship Id="rId2" Type="http://schemas.openxmlformats.org/officeDocument/2006/relationships/hyperlink" Target="http://www.hl7.org/Special/committees/tsc/BallotManagement/Reports/ExpiredDSTUs_by_wgid.cfm" TargetMode="External"/><Relationship Id="rId1" Type="http://schemas.openxmlformats.org/officeDocument/2006/relationships/hyperlink" Target="http://www.hl7.org/Special/committees/tsc/BallotManagement/Reports/IdleBallotItems_all_wgs.cfm" TargetMode="External"/><Relationship Id="rId5" Type="http://schemas.openxmlformats.org/officeDocument/2006/relationships/printerSettings" Target="../printerSettings/printerSettings2.bin"/><Relationship Id="rId4" Type="http://schemas.openxmlformats.org/officeDocument/2006/relationships/hyperlink" Target="http://www.hl7.org/Special/committees/tsc/BallotManagement/Reports/NonAdvancing_all_wgs.cf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www.hl7.org/special/Committees/projman/searchableProjectIndex.cfm?action=edit&amp;ProjectNumber=1362" TargetMode="External"/><Relationship Id="rId2" Type="http://schemas.openxmlformats.org/officeDocument/2006/relationships/hyperlink" Target="http://www.hl7.org/special/Committees/projman/searchableProjectIndex.cfm?action=edit&amp;ProjectNumber=1283" TargetMode="External"/><Relationship Id="rId1" Type="http://schemas.openxmlformats.org/officeDocument/2006/relationships/hyperlink" Target="http://www.hl7.org/special/Committees/projman/searchableProjectIndex.cfm?action=edit&amp;ProjectNumber=1185" TargetMode="External"/><Relationship Id="rId5" Type="http://schemas.openxmlformats.org/officeDocument/2006/relationships/printerSettings" Target="../printerSettings/printerSettings7.bin"/><Relationship Id="rId4" Type="http://schemas.openxmlformats.org/officeDocument/2006/relationships/hyperlink" Target="http://www.hl7.org/special/Committees/projman/searchableProjectIndex.cfm?action=edit&amp;ProjectNumber=1359"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www.hl7.org/special/Committees/projman/searchableProjectIndex.cfm?action=edit&amp;ProjectNumber=1334" TargetMode="External"/><Relationship Id="rId2" Type="http://schemas.openxmlformats.org/officeDocument/2006/relationships/hyperlink" Target="http://www.hl7.org/special/Committees/projman/searchableProjectIndex.cfm?action=edit&amp;ProjectNumber=1219" TargetMode="External"/><Relationship Id="rId1" Type="http://schemas.openxmlformats.org/officeDocument/2006/relationships/hyperlink" Target="http://www.hl7.org/special/Committees/projman/searchableProjectIndex.cfm?action=edit&amp;ProjectNumber=1205" TargetMode="External"/><Relationship Id="rId6" Type="http://schemas.openxmlformats.org/officeDocument/2006/relationships/printerSettings" Target="../printerSettings/printerSettings8.bin"/><Relationship Id="rId5" Type="http://schemas.openxmlformats.org/officeDocument/2006/relationships/hyperlink" Target="http://www.hl7.org/special/Committees/projman/searchableProjectIndex.cfm?action=edit&amp;ProjectNumber=1437" TargetMode="External"/><Relationship Id="rId4" Type="http://schemas.openxmlformats.org/officeDocument/2006/relationships/hyperlink" Target="http://www.hl7.org/special/Committees/projman/searchableProjectIndex.cfm?action=edit&amp;ProjectNumber=1414" TargetMode="External"/></Relationships>
</file>

<file path=xl/worksheets/sheet1.xml><?xml version="1.0" encoding="utf-8"?>
<worksheet xmlns="http://schemas.openxmlformats.org/spreadsheetml/2006/main" xmlns:r="http://schemas.openxmlformats.org/officeDocument/2006/relationships">
  <sheetPr codeName="Sheet1"/>
  <dimension ref="A1:D46"/>
  <sheetViews>
    <sheetView zoomScale="95" workbookViewId="0">
      <pane ySplit="1" topLeftCell="A8" activePane="bottomLeft" state="frozen"/>
      <selection pane="bottomLeft" activeCell="B25" sqref="B25"/>
    </sheetView>
  </sheetViews>
  <sheetFormatPr defaultColWidth="9.109375" defaultRowHeight="13.2"/>
  <cols>
    <col min="1" max="1" width="21.88671875" style="19" bestFit="1" customWidth="1"/>
    <col min="2" max="2" width="122.88671875" style="13" customWidth="1"/>
    <col min="3" max="3" width="20" style="13" bestFit="1" customWidth="1"/>
    <col min="4" max="16384" width="9.109375" style="13"/>
  </cols>
  <sheetData>
    <row r="1" spans="1:3" s="19" customFormat="1">
      <c r="A1" s="19" t="s">
        <v>798</v>
      </c>
      <c r="B1" s="19" t="s">
        <v>335</v>
      </c>
      <c r="C1" s="19" t="s">
        <v>986</v>
      </c>
    </row>
    <row r="2" spans="1:3">
      <c r="A2" s="20" t="s">
        <v>1120</v>
      </c>
      <c r="B2" s="35" t="s">
        <v>1026</v>
      </c>
      <c r="C2" s="22" t="s">
        <v>334</v>
      </c>
    </row>
    <row r="3" spans="1:3" s="19" customFormat="1">
      <c r="B3" s="13" t="s">
        <v>1027</v>
      </c>
    </row>
    <row r="4" spans="1:3" s="19" customFormat="1"/>
    <row r="5" spans="1:3">
      <c r="A5" s="20" t="s">
        <v>270</v>
      </c>
      <c r="B5" s="21" t="s">
        <v>1034</v>
      </c>
      <c r="C5" s="22" t="s">
        <v>334</v>
      </c>
    </row>
    <row r="6" spans="1:3">
      <c r="B6" s="49" t="s">
        <v>1029</v>
      </c>
    </row>
    <row r="7" spans="1:3">
      <c r="B7" s="48" t="s">
        <v>1028</v>
      </c>
    </row>
    <row r="8" spans="1:3">
      <c r="B8" s="24" t="s">
        <v>272</v>
      </c>
    </row>
    <row r="9" spans="1:3" s="19" customFormat="1"/>
    <row r="10" spans="1:3">
      <c r="A10" s="20" t="s">
        <v>271</v>
      </c>
      <c r="B10" s="21" t="s">
        <v>1030</v>
      </c>
      <c r="C10" s="22" t="s">
        <v>334</v>
      </c>
    </row>
    <row r="11" spans="1:3" s="19" customFormat="1">
      <c r="B11" s="13" t="s">
        <v>201</v>
      </c>
    </row>
    <row r="12" spans="1:3" s="19" customFormat="1">
      <c r="B12" s="13" t="s">
        <v>1031</v>
      </c>
    </row>
    <row r="13" spans="1:3" s="19" customFormat="1"/>
    <row r="14" spans="1:3">
      <c r="A14" s="20" t="s">
        <v>253</v>
      </c>
      <c r="B14" s="41" t="s">
        <v>1063</v>
      </c>
      <c r="C14" s="82" t="s">
        <v>1232</v>
      </c>
    </row>
    <row r="15" spans="1:3">
      <c r="B15" s="13" t="s">
        <v>273</v>
      </c>
    </row>
    <row r="16" spans="1:3">
      <c r="B16" s="13" t="s">
        <v>71</v>
      </c>
    </row>
    <row r="18" spans="1:4" ht="26.4">
      <c r="A18" s="20" t="s">
        <v>987</v>
      </c>
      <c r="B18" s="41" t="s">
        <v>82</v>
      </c>
      <c r="C18" s="82" t="s">
        <v>1232</v>
      </c>
    </row>
    <row r="19" spans="1:4">
      <c r="B19" s="13" t="s">
        <v>273</v>
      </c>
    </row>
    <row r="20" spans="1:4">
      <c r="B20" s="13" t="s">
        <v>71</v>
      </c>
    </row>
    <row r="22" spans="1:4" ht="33" customHeight="1">
      <c r="A22" s="20" t="s">
        <v>249</v>
      </c>
      <c r="B22" s="41" t="s">
        <v>1065</v>
      </c>
      <c r="C22" s="22" t="s">
        <v>334</v>
      </c>
    </row>
    <row r="24" spans="1:4" ht="14.25" customHeight="1">
      <c r="A24" s="20" t="s">
        <v>1093</v>
      </c>
      <c r="B24" s="41" t="s">
        <v>1094</v>
      </c>
      <c r="C24" s="22" t="s">
        <v>334</v>
      </c>
    </row>
    <row r="25" spans="1:4" ht="26.4">
      <c r="B25" s="72" t="s">
        <v>1095</v>
      </c>
    </row>
    <row r="27" spans="1:4" ht="14.25" customHeight="1">
      <c r="A27" s="20" t="s">
        <v>1365</v>
      </c>
      <c r="B27" s="41" t="s">
        <v>1406</v>
      </c>
      <c r="C27" s="22" t="s">
        <v>334</v>
      </c>
    </row>
    <row r="28" spans="1:4">
      <c r="B28" s="72" t="s">
        <v>1407</v>
      </c>
    </row>
    <row r="30" spans="1:4" ht="52.8">
      <c r="A30" s="36" t="s">
        <v>1010</v>
      </c>
      <c r="B30" s="21" t="s">
        <v>1011</v>
      </c>
      <c r="C30" s="22" t="s">
        <v>334</v>
      </c>
    </row>
    <row r="31" spans="1:4">
      <c r="A31" s="56"/>
      <c r="B31" s="54"/>
      <c r="C31" s="54"/>
    </row>
    <row r="32" spans="1:4" ht="26.4">
      <c r="A32" s="58" t="s">
        <v>1039</v>
      </c>
      <c r="B32" s="60" t="s">
        <v>1038</v>
      </c>
      <c r="C32" s="64" t="s">
        <v>334</v>
      </c>
      <c r="D32" s="62"/>
    </row>
    <row r="33" spans="1:4">
      <c r="A33" s="59"/>
      <c r="B33" s="61" t="s">
        <v>1033</v>
      </c>
      <c r="C33" s="65"/>
      <c r="D33" s="62"/>
    </row>
    <row r="34" spans="1:4" ht="39.6">
      <c r="A34" s="57"/>
      <c r="B34" s="55" t="s">
        <v>1036</v>
      </c>
      <c r="C34" s="63"/>
    </row>
    <row r="35" spans="1:4" ht="39.6">
      <c r="B35" s="50" t="s">
        <v>131</v>
      </c>
    </row>
    <row r="36" spans="1:4" ht="66">
      <c r="B36" s="50" t="s">
        <v>1004</v>
      </c>
    </row>
    <row r="37" spans="1:4" ht="26.4">
      <c r="B37" s="50" t="s">
        <v>1037</v>
      </c>
    </row>
    <row r="38" spans="1:4" ht="39.6">
      <c r="B38" s="50" t="s">
        <v>130</v>
      </c>
    </row>
    <row r="39" spans="1:4" ht="79.2">
      <c r="B39" s="50" t="s">
        <v>129</v>
      </c>
    </row>
    <row r="40" spans="1:4">
      <c r="A40" s="81"/>
      <c r="B40" s="79"/>
      <c r="C40" s="80"/>
    </row>
    <row r="41" spans="1:4" s="104" customFormat="1">
      <c r="A41" s="103"/>
      <c r="B41" s="108" t="s">
        <v>1507</v>
      </c>
    </row>
    <row r="42" spans="1:4" s="107" customFormat="1" ht="80.25" customHeight="1">
      <c r="A42" s="105"/>
      <c r="B42" s="106" t="s">
        <v>1508</v>
      </c>
      <c r="C42" s="107" t="s">
        <v>333</v>
      </c>
    </row>
    <row r="43" spans="1:4" s="107" customFormat="1" ht="105.6">
      <c r="A43" s="105"/>
      <c r="B43" s="106" t="s">
        <v>1509</v>
      </c>
      <c r="C43" s="107" t="s">
        <v>333</v>
      </c>
    </row>
    <row r="44" spans="1:4" s="107" customFormat="1" ht="39.6">
      <c r="A44" s="105"/>
      <c r="B44" s="106" t="s">
        <v>1510</v>
      </c>
      <c r="C44" s="107" t="s">
        <v>333</v>
      </c>
    </row>
    <row r="45" spans="1:4" s="107" customFormat="1" ht="39.6">
      <c r="A45" s="105"/>
      <c r="B45" s="106" t="s">
        <v>1511</v>
      </c>
      <c r="C45" s="107" t="s">
        <v>333</v>
      </c>
    </row>
    <row r="46" spans="1:4">
      <c r="B46" s="50"/>
    </row>
  </sheetData>
  <phoneticPr fontId="2" type="noConversion"/>
  <hyperlinks>
    <hyperlink ref="B33" r:id="rId1"/>
  </hyperlinks>
  <pageMargins left="0.75" right="0.75" top="1" bottom="1" header="0.5" footer="0.5"/>
  <pageSetup orientation="portrait" r:id="rId2"/>
  <headerFooter alignWithMargins="0"/>
</worksheet>
</file>

<file path=xl/worksheets/sheet2.xml><?xml version="1.0" encoding="utf-8"?>
<worksheet xmlns="http://schemas.openxmlformats.org/spreadsheetml/2006/main" xmlns:r="http://schemas.openxmlformats.org/officeDocument/2006/relationships">
  <sheetPr codeName="Sheet2"/>
  <dimension ref="A1:T82"/>
  <sheetViews>
    <sheetView showGridLines="0" tabSelected="1" zoomScaleNormal="100" workbookViewId="0">
      <pane xSplit="2" ySplit="1" topLeftCell="C47" activePane="bottomRight" state="frozen"/>
      <selection pane="topRight" activeCell="C1" sqref="C1"/>
      <selection pane="bottomLeft" activeCell="A2" sqref="A2"/>
      <selection pane="bottomRight" activeCell="I57" sqref="I57"/>
    </sheetView>
  </sheetViews>
  <sheetFormatPr defaultColWidth="9.109375" defaultRowHeight="13.2"/>
  <cols>
    <col min="1" max="1" width="31.109375" style="3" customWidth="1"/>
    <col min="2" max="2" width="9.44140625" style="3" customWidth="1"/>
    <col min="3" max="3" width="8.6640625" style="8" bestFit="1" customWidth="1"/>
    <col min="4" max="4" width="8.5546875" style="8" bestFit="1" customWidth="1"/>
    <col min="5" max="5" width="7.44140625" style="3" customWidth="1"/>
    <col min="6" max="7" width="6.6640625" style="3" customWidth="1"/>
    <col min="8" max="8" width="3.33203125" style="8" customWidth="1"/>
    <col min="9" max="10" width="13.109375" style="3" customWidth="1"/>
    <col min="11" max="11" width="11.5546875" style="3" customWidth="1"/>
    <col min="12" max="12" width="8.109375" style="8" customWidth="1"/>
    <col min="13" max="13" width="14.6640625" style="46" customWidth="1"/>
    <col min="14" max="14" width="11.33203125" style="3" customWidth="1"/>
    <col min="15" max="15" width="2.6640625" style="8" customWidth="1"/>
    <col min="16" max="16" width="7.109375" style="96" hidden="1" customWidth="1"/>
    <col min="17" max="17" width="8" style="96" hidden="1" customWidth="1"/>
    <col min="18" max="18" width="11" style="96" hidden="1" customWidth="1"/>
    <col min="19" max="19" width="10.44140625" style="96" hidden="1" customWidth="1"/>
    <col min="20" max="20" width="10.109375" style="3" bestFit="1" customWidth="1"/>
    <col min="21" max="16384" width="9.109375" style="3"/>
  </cols>
  <sheetData>
    <row r="1" spans="1:20" s="9" customFormat="1" ht="79.2">
      <c r="A1" s="66" t="s">
        <v>970</v>
      </c>
      <c r="B1" s="6" t="s">
        <v>711</v>
      </c>
      <c r="C1" s="85" t="s">
        <v>995</v>
      </c>
      <c r="D1" s="85" t="s">
        <v>993</v>
      </c>
      <c r="E1" s="12" t="s">
        <v>994</v>
      </c>
      <c r="F1" s="12" t="s">
        <v>75</v>
      </c>
      <c r="G1" s="12" t="s">
        <v>1410</v>
      </c>
      <c r="H1" s="28"/>
      <c r="I1" s="12" t="s">
        <v>132</v>
      </c>
      <c r="J1" s="12" t="s">
        <v>1044</v>
      </c>
      <c r="K1" s="85" t="s">
        <v>1062</v>
      </c>
      <c r="L1" s="12" t="s">
        <v>972</v>
      </c>
      <c r="M1" s="85" t="s">
        <v>1412</v>
      </c>
      <c r="N1" s="85" t="s">
        <v>1411</v>
      </c>
      <c r="O1" s="28"/>
      <c r="P1" s="95" t="s">
        <v>81</v>
      </c>
      <c r="Q1" s="95" t="s">
        <v>1490</v>
      </c>
      <c r="R1" s="95" t="s">
        <v>1250</v>
      </c>
      <c r="S1" s="95" t="s">
        <v>83</v>
      </c>
      <c r="T1" s="136"/>
    </row>
    <row r="2" spans="1:20" ht="15">
      <c r="A2" s="7" t="s">
        <v>117</v>
      </c>
      <c r="B2" s="3" t="s">
        <v>3393</v>
      </c>
      <c r="C2" s="8">
        <f ca="1">COUNTIFS(Recirculation!N$2:N$82, "&lt;"&amp;TODAY(),Recirculation!B$2:B$82,"="&amp;A2)</f>
        <v>0</v>
      </c>
      <c r="D2" s="8">
        <f ca="1">COUNTIFS('Unpublished Ballots'!N$2:N$42,"&lt;"&amp;TODAY(),'Unpublished Ballots'!B$2:B$42,"="&amp;A2)</f>
        <v>0</v>
      </c>
      <c r="E2" s="8">
        <f>SUMPRODUCT(--('Unpublished CMETs'!B$2:B$980=A2))</f>
        <v>0</v>
      </c>
      <c r="F2" s="8">
        <f>SUMPRODUCT(--('5 Year Anniversary'!B$2:B$73=A2))</f>
        <v>0</v>
      </c>
      <c r="G2" s="8">
        <f>SUMPRODUCT(--('PSS Lite Projects'!B$2:B$89=A2))</f>
        <v>0</v>
      </c>
      <c r="H2" s="29"/>
      <c r="I2" s="8">
        <f ca="1">SUMPRODUCT(--('Pjt Insight Project List'!$C$2:$C$980=A2),--('Pjt Insight Project List'!H$2:H$980&lt;&gt;"On Hold"),--('Pjt Insight Project List'!AO$2:AO$980&lt;TODAY()-120))</f>
        <v>1</v>
      </c>
      <c r="J2" s="8">
        <f ca="1">SUMPRODUCT(--('Pjt Insight Project List'!$C$2:$C$980=A2),--('Pjt Insight Project List'!H$2:H$980="On Hold"),--('Pjt Insight Project List'!AO$2:AO$980&lt;TODAY()-120))</f>
        <v>2</v>
      </c>
      <c r="K2" s="8">
        <f>SUMPRODUCT(--('Pjt Insight Project List'!$C$2:$C$980=A2),--('Pjt Insight Project List'!H$2:H$980="3-Year Plan Item"))</f>
        <v>1</v>
      </c>
      <c r="L2" s="32">
        <f>SUMPRODUCT(--('Pjt Insight Project List'!C$2:C$980=A2))</f>
        <v>4</v>
      </c>
      <c r="M2" s="45">
        <f t="shared" ref="M2:M51" ca="1" si="0">IF(L2=0,0/1,(I2+J2)/L2)</f>
        <v>0.75</v>
      </c>
      <c r="N2" s="8">
        <f t="shared" ref="N2:N51" ca="1" si="1">(  IF(C2&gt;0,1,0) +  IF(D2&gt;0,1,0) + IF(K2=0,1,0) + IF(M2&gt;0.66,1,0) )</f>
        <v>1</v>
      </c>
      <c r="O2" s="29"/>
      <c r="P2" s="96">
        <v>0</v>
      </c>
      <c r="Q2" s="96">
        <v>0</v>
      </c>
      <c r="R2" s="96">
        <v>0</v>
      </c>
      <c r="S2" s="96">
        <v>0</v>
      </c>
    </row>
    <row r="3" spans="1:20" ht="15">
      <c r="A3" s="7" t="s">
        <v>307</v>
      </c>
      <c r="B3" s="3" t="s">
        <v>712</v>
      </c>
      <c r="C3" s="8">
        <f ca="1">COUNTIFS(Recirculation!N$2:N$82, "&lt;"&amp;TODAY(),Recirculation!B$2:B$82,"="&amp;A3)</f>
        <v>0</v>
      </c>
      <c r="D3" s="8">
        <f ca="1">COUNTIFS('Unpublished Ballots'!N$2:N$42,"&lt;"&amp;TODAY(),'Unpublished Ballots'!B$2:B$42,"="&amp;A3)</f>
        <v>0</v>
      </c>
      <c r="E3" s="8">
        <f>SUMPRODUCT(--('Unpublished CMETs'!B$2:B$980=A3))</f>
        <v>0</v>
      </c>
      <c r="F3" s="8">
        <f>SUMPRODUCT(--('5 Year Anniversary'!B$2:B$73=A3))</f>
        <v>0</v>
      </c>
      <c r="G3" s="8">
        <f>SUMPRODUCT(--('PSS Lite Projects'!B$2:B$89=A3))</f>
        <v>0</v>
      </c>
      <c r="H3" s="29"/>
      <c r="I3" s="8">
        <f ca="1">SUMPRODUCT(--('Pjt Insight Project List'!$C$2:$C$980=A3),--('Pjt Insight Project List'!H$2:H$980&lt;&gt;"On Hold"),--('Pjt Insight Project List'!AO$2:AO$980&lt;TODAY()-120))</f>
        <v>1</v>
      </c>
      <c r="J3" s="8">
        <f ca="1">SUMPRODUCT(--('Pjt Insight Project List'!$C$2:$C$980=A3),--('Pjt Insight Project List'!H$2:H$980="On Hold"),--('Pjt Insight Project List'!AO$2:AO$980&lt;TODAY()-120))</f>
        <v>0</v>
      </c>
      <c r="K3" s="8">
        <f>SUMPRODUCT(--('Pjt Insight Project List'!$C$2:$C$980=A3),--('Pjt Insight Project List'!H$2:H$980="3-Year Plan Item"))</f>
        <v>0</v>
      </c>
      <c r="L3" s="32">
        <f>SUMPRODUCT(--('Pjt Insight Project List'!C$2:C$980=A3))</f>
        <v>2</v>
      </c>
      <c r="M3" s="45">
        <f t="shared" ca="1" si="0"/>
        <v>0.5</v>
      </c>
      <c r="N3" s="8">
        <f t="shared" ca="1" si="1"/>
        <v>1</v>
      </c>
      <c r="O3" s="29"/>
      <c r="P3" s="96">
        <v>0</v>
      </c>
      <c r="Q3" s="96">
        <v>0</v>
      </c>
      <c r="R3" s="96">
        <v>0</v>
      </c>
      <c r="S3" s="96">
        <v>0</v>
      </c>
    </row>
    <row r="4" spans="1:20" ht="15">
      <c r="A4" s="7" t="s">
        <v>308</v>
      </c>
      <c r="B4" s="3" t="s">
        <v>3395</v>
      </c>
      <c r="C4" s="8">
        <f ca="1">COUNTIFS(Recirculation!N$2:N$82, "&lt;"&amp;TODAY(),Recirculation!B$2:B$82,"="&amp;A4)</f>
        <v>0</v>
      </c>
      <c r="D4" s="8">
        <f ca="1">COUNTIFS('Unpublished Ballots'!N$2:N$42,"&lt;"&amp;TODAY(),'Unpublished Ballots'!B$2:B$42,"="&amp;A4)</f>
        <v>0</v>
      </c>
      <c r="E4" s="8">
        <f>SUMPRODUCT(--('Unpublished CMETs'!B$2:B$980=A4))</f>
        <v>0</v>
      </c>
      <c r="F4" s="8">
        <f>SUMPRODUCT(--('5 Year Anniversary'!B$2:B$73=A4))</f>
        <v>0</v>
      </c>
      <c r="G4" s="8">
        <f>SUMPRODUCT(--('PSS Lite Projects'!B$2:B$89=A4))</f>
        <v>0</v>
      </c>
      <c r="H4" s="29"/>
      <c r="I4" s="8">
        <f ca="1">SUMPRODUCT(--('Pjt Insight Project List'!$C$2:$C$980=A4),--('Pjt Insight Project List'!H$2:H$980&lt;&gt;"On Hold"),--('Pjt Insight Project List'!AO$2:AO$980&lt;TODAY()-120))</f>
        <v>3</v>
      </c>
      <c r="J4" s="8">
        <f ca="1">SUMPRODUCT(--('Pjt Insight Project List'!$C$2:$C$980=A4),--('Pjt Insight Project List'!H$2:H$980="On Hold"),--('Pjt Insight Project List'!AO$2:AO$980&lt;TODAY()-120))</f>
        <v>0</v>
      </c>
      <c r="K4" s="8">
        <f>SUMPRODUCT(--('Pjt Insight Project List'!$C$2:$C$980=A4),--('Pjt Insight Project List'!H$2:H$980="3-Year Plan Item"))</f>
        <v>1</v>
      </c>
      <c r="L4" s="32">
        <f>SUMPRODUCT(--('Pjt Insight Project List'!C$2:C$980=A4))</f>
        <v>5</v>
      </c>
      <c r="M4" s="45">
        <f t="shared" ca="1" si="0"/>
        <v>0.6</v>
      </c>
      <c r="N4" s="8">
        <f t="shared" ca="1" si="1"/>
        <v>0</v>
      </c>
      <c r="O4" s="29"/>
      <c r="P4" s="96">
        <v>0</v>
      </c>
      <c r="Q4" s="96">
        <v>0</v>
      </c>
      <c r="R4" s="96">
        <v>0</v>
      </c>
      <c r="S4" s="96">
        <v>0</v>
      </c>
    </row>
    <row r="5" spans="1:20" ht="15">
      <c r="A5" s="7" t="s">
        <v>309</v>
      </c>
      <c r="B5" s="3" t="s">
        <v>3394</v>
      </c>
      <c r="C5" s="8">
        <f ca="1">COUNTIFS(Recirculation!N$2:N$82, "&lt;"&amp;TODAY(),Recirculation!B$2:B$82,"="&amp;A5)</f>
        <v>0</v>
      </c>
      <c r="D5" s="8">
        <f ca="1">COUNTIFS('Unpublished Ballots'!N$2:N$42,"&lt;"&amp;TODAY(),'Unpublished Ballots'!B$2:B$42,"="&amp;A5)</f>
        <v>0</v>
      </c>
      <c r="E5" s="8">
        <f>SUMPRODUCT(--('Unpublished CMETs'!B$2:B$980=A5))</f>
        <v>0</v>
      </c>
      <c r="F5" s="8">
        <f>SUMPRODUCT(--('5 Year Anniversary'!B$2:B$73=A5))</f>
        <v>0</v>
      </c>
      <c r="G5" s="8">
        <f>SUMPRODUCT(--('PSS Lite Projects'!B$2:B$89=A5))</f>
        <v>0</v>
      </c>
      <c r="H5" s="29"/>
      <c r="I5" s="8">
        <f ca="1">SUMPRODUCT(--('Pjt Insight Project List'!$C$2:$C$980=A5),--('Pjt Insight Project List'!H$2:H$980&lt;&gt;"On Hold"),--('Pjt Insight Project List'!AO$2:AO$980&lt;TODAY()-120))</f>
        <v>3</v>
      </c>
      <c r="J5" s="8">
        <f ca="1">SUMPRODUCT(--('Pjt Insight Project List'!$C$2:$C$980=A5),--('Pjt Insight Project List'!H$2:H$980="On Hold"),--('Pjt Insight Project List'!AO$2:AO$980&lt;TODAY()-120))</f>
        <v>0</v>
      </c>
      <c r="K5" s="8">
        <f>SUMPRODUCT(--('Pjt Insight Project List'!$C$2:$C$980=A5),--('Pjt Insight Project List'!H$2:H$980="3-Year Plan Item"))</f>
        <v>1</v>
      </c>
      <c r="L5" s="32">
        <f>SUMPRODUCT(--('Pjt Insight Project List'!C$2:C$980=A5))</f>
        <v>8</v>
      </c>
      <c r="M5" s="45">
        <f t="shared" ca="1" si="0"/>
        <v>0.375</v>
      </c>
      <c r="N5" s="8">
        <f t="shared" ca="1" si="1"/>
        <v>0</v>
      </c>
      <c r="O5" s="29"/>
      <c r="P5" s="96">
        <v>2</v>
      </c>
      <c r="Q5" s="96">
        <v>0</v>
      </c>
      <c r="R5" s="96">
        <v>2</v>
      </c>
      <c r="S5" s="96">
        <v>0</v>
      </c>
    </row>
    <row r="6" spans="1:20" ht="15">
      <c r="A6" s="7" t="s">
        <v>1928</v>
      </c>
      <c r="B6" s="3" t="s">
        <v>3393</v>
      </c>
      <c r="C6" s="8">
        <f ca="1">COUNTIFS(Recirculation!N$2:N$82, "&lt;"&amp;TODAY(),Recirculation!B$2:B$82,"="&amp;A6)</f>
        <v>0</v>
      </c>
      <c r="D6" s="8">
        <f ca="1">COUNTIFS('Unpublished Ballots'!N$2:N$42,"&lt;"&amp;TODAY(),'Unpublished Ballots'!B$2:B$42,"="&amp;A6)</f>
        <v>0</v>
      </c>
      <c r="E6" s="8">
        <f>SUMPRODUCT(--('Unpublished CMETs'!B$2:B$980=A6))</f>
        <v>0</v>
      </c>
      <c r="F6" s="8">
        <f>SUMPRODUCT(--('5 Year Anniversary'!B$2:B$73=A6))</f>
        <v>0</v>
      </c>
      <c r="G6" s="8">
        <f>SUMPRODUCT(--('PSS Lite Projects'!B$2:B$89=A6))</f>
        <v>0</v>
      </c>
      <c r="H6" s="29"/>
      <c r="I6" s="8">
        <f ca="1">SUMPRODUCT(--('Pjt Insight Project List'!$C$2:$C$980=A6),--('Pjt Insight Project List'!H$2:H$980&lt;&gt;"On Hold"),--('Pjt Insight Project List'!AO$2:AO$980&lt;TODAY()-120))</f>
        <v>9</v>
      </c>
      <c r="J6" s="8">
        <f ca="1">SUMPRODUCT(--('Pjt Insight Project List'!$C$2:$C$980=A6),--('Pjt Insight Project List'!H$2:H$980="On Hold"),--('Pjt Insight Project List'!AO$2:AO$980&lt;TODAY()-120))</f>
        <v>0</v>
      </c>
      <c r="K6" s="8">
        <f>SUMPRODUCT(--('Pjt Insight Project List'!$C$2:$C$980=A6),--('Pjt Insight Project List'!H$2:H$980="3-Year Plan Item"))</f>
        <v>4</v>
      </c>
      <c r="L6" s="32">
        <f>SUMPRODUCT(--('Pjt Insight Project List'!C$2:C$980=A6))</f>
        <v>16</v>
      </c>
      <c r="M6" s="45">
        <f ca="1">IF(L6=0,0/1,(I6+J6)/L6)</f>
        <v>0.5625</v>
      </c>
      <c r="N6" s="8">
        <f ca="1">(  IF(C6&gt;0,1,0) +  IF(D6&gt;0,1,0) + IF(K6=0,1,0) + IF(M6&gt;0.66,1,0) )</f>
        <v>0</v>
      </c>
      <c r="O6" s="29"/>
      <c r="P6" s="96">
        <v>0</v>
      </c>
      <c r="Q6" s="96">
        <v>0</v>
      </c>
      <c r="R6" s="96">
        <v>1</v>
      </c>
      <c r="S6" s="96">
        <v>0</v>
      </c>
    </row>
    <row r="7" spans="1:20" ht="15">
      <c r="A7" s="7" t="s">
        <v>310</v>
      </c>
      <c r="B7" s="3" t="s">
        <v>712</v>
      </c>
      <c r="C7" s="8">
        <f ca="1">COUNTIFS(Recirculation!N$2:N$82, "&lt;"&amp;TODAY(),Recirculation!B$2:B$82,"="&amp;A7)</f>
        <v>0</v>
      </c>
      <c r="D7" s="8">
        <f ca="1">COUNTIFS('Unpublished Ballots'!N$2:N$42,"&lt;"&amp;TODAY(),'Unpublished Ballots'!B$2:B$42,"="&amp;A7)</f>
        <v>0</v>
      </c>
      <c r="E7" s="8">
        <f>SUMPRODUCT(--('Unpublished CMETs'!B$2:B$980=A7))</f>
        <v>0</v>
      </c>
      <c r="F7" s="8">
        <f>SUMPRODUCT(--('5 Year Anniversary'!B$2:B$73=A7))</f>
        <v>0</v>
      </c>
      <c r="G7" s="8">
        <f>SUMPRODUCT(--('PSS Lite Projects'!B$2:B$89=A7))</f>
        <v>0</v>
      </c>
      <c r="H7" s="29"/>
      <c r="I7" s="8">
        <f ca="1">SUMPRODUCT(--('Pjt Insight Project List'!$C$2:$C$980=A7),--('Pjt Insight Project List'!H$2:H$980&lt;&gt;"On Hold"),--('Pjt Insight Project List'!AO$2:AO$980&lt;TODAY()-120))</f>
        <v>4</v>
      </c>
      <c r="J7" s="8">
        <f ca="1">SUMPRODUCT(--('Pjt Insight Project List'!$C$2:$C$980=A7),--('Pjt Insight Project List'!H$2:H$980="On Hold"),--('Pjt Insight Project List'!AO$2:AO$980&lt;TODAY()-120))</f>
        <v>0</v>
      </c>
      <c r="K7" s="8">
        <f>SUMPRODUCT(--('Pjt Insight Project List'!$C$2:$C$980=A7),--('Pjt Insight Project List'!H$2:H$980="3-Year Plan Item"))</f>
        <v>0</v>
      </c>
      <c r="L7" s="32">
        <f>SUMPRODUCT(--('Pjt Insight Project List'!C$2:C$980=A7))</f>
        <v>10</v>
      </c>
      <c r="M7" s="45">
        <f t="shared" ca="1" si="0"/>
        <v>0.4</v>
      </c>
      <c r="N7" s="8">
        <f t="shared" ca="1" si="1"/>
        <v>1</v>
      </c>
      <c r="O7" s="29"/>
      <c r="P7" s="96">
        <v>0</v>
      </c>
      <c r="Q7" s="96">
        <v>0</v>
      </c>
      <c r="R7" s="96">
        <v>0</v>
      </c>
      <c r="S7" s="96">
        <v>0</v>
      </c>
    </row>
    <row r="8" spans="1:20" ht="15">
      <c r="A8" s="7" t="s">
        <v>3690</v>
      </c>
      <c r="B8" s="3" t="s">
        <v>712</v>
      </c>
      <c r="C8" s="8">
        <f ca="1">COUNTIFS(Recirculation!N$2:N$82, "&lt;"&amp;TODAY(),Recirculation!B$2:B$82,"="&amp;A8)</f>
        <v>0</v>
      </c>
      <c r="D8" s="8">
        <f ca="1">COUNTIFS('Unpublished Ballots'!N$2:N$42,"&lt;"&amp;TODAY(),'Unpublished Ballots'!B$2:B$42,"="&amp;A8)</f>
        <v>0</v>
      </c>
      <c r="E8" s="8">
        <f>SUMPRODUCT(--('Unpublished CMETs'!B$2:B$980=A8))</f>
        <v>0</v>
      </c>
      <c r="F8" s="8">
        <f>SUMPRODUCT(--('5 Year Anniversary'!B$2:B$73=A8))</f>
        <v>0</v>
      </c>
      <c r="G8" s="8">
        <f>SUMPRODUCT(--('PSS Lite Projects'!B$2:B$89=A8))</f>
        <v>1</v>
      </c>
      <c r="H8" s="29"/>
      <c r="I8" s="8">
        <f ca="1">SUMPRODUCT(--('Pjt Insight Project List'!$C$2:$C$980=A8),--('Pjt Insight Project List'!H$2:H$980&lt;&gt;"On Hold"),--('Pjt Insight Project List'!AO$2:AO$980&lt;TODAY()-120))</f>
        <v>0</v>
      </c>
      <c r="J8" s="8">
        <f ca="1">SUMPRODUCT(--('Pjt Insight Project List'!$C$2:$C$980=A8),--('Pjt Insight Project List'!H$2:H$980="On Hold"),--('Pjt Insight Project List'!AO$2:AO$980&lt;TODAY()-120))</f>
        <v>0</v>
      </c>
      <c r="K8" s="8">
        <f>SUMPRODUCT(--('Pjt Insight Project List'!$C$2:$C$980=A8),--('Pjt Insight Project List'!H$2:H$980="3-Year Plan Item"))</f>
        <v>0</v>
      </c>
      <c r="L8" s="32">
        <f>SUMPRODUCT(--('Pjt Insight Project List'!C$2:C$980=A8))</f>
        <v>1</v>
      </c>
      <c r="M8" s="45">
        <f t="shared" ref="M8" ca="1" si="2">IF(L8=0,0/1,(I8+J8)/L8)</f>
        <v>0</v>
      </c>
      <c r="N8" s="8">
        <f t="shared" ref="N8" ca="1" si="3">(  IF(C8&gt;0,1,0) +  IF(D8&gt;0,1,0) + IF(K8=0,1,0) + IF(M8&gt;0.66,1,0) )</f>
        <v>1</v>
      </c>
      <c r="O8" s="29"/>
    </row>
    <row r="9" spans="1:20" ht="15">
      <c r="A9" s="7" t="s">
        <v>311</v>
      </c>
      <c r="B9" s="3" t="s">
        <v>3393</v>
      </c>
      <c r="C9" s="8">
        <f ca="1">COUNTIFS(Recirculation!N$2:N$82, "&lt;"&amp;TODAY(),Recirculation!B$2:B$82,"="&amp;A9)</f>
        <v>0</v>
      </c>
      <c r="D9" s="8">
        <f ca="1">COUNTIFS('Unpublished Ballots'!N$2:N$42,"&lt;"&amp;TODAY(),'Unpublished Ballots'!B$2:B$42,"="&amp;A9)</f>
        <v>0</v>
      </c>
      <c r="E9" s="8">
        <f>SUMPRODUCT(--('Unpublished CMETs'!B$2:B$980=A9))</f>
        <v>0</v>
      </c>
      <c r="F9" s="8">
        <f>SUMPRODUCT(--('5 Year Anniversary'!B$2:B$73=A9))</f>
        <v>0</v>
      </c>
      <c r="G9" s="8">
        <f>SUMPRODUCT(--('PSS Lite Projects'!B$2:B$89=A9))</f>
        <v>0</v>
      </c>
      <c r="H9" s="29"/>
      <c r="I9" s="8">
        <f ca="1">SUMPRODUCT(--('Pjt Insight Project List'!$C$2:$C$980=A9),--('Pjt Insight Project List'!H$2:H$980&lt;&gt;"On Hold"),--('Pjt Insight Project List'!AO$2:AO$980&lt;TODAY()-120))</f>
        <v>4</v>
      </c>
      <c r="J9" s="8">
        <f ca="1">SUMPRODUCT(--('Pjt Insight Project List'!$C$2:$C$980=A9),--('Pjt Insight Project List'!H$2:H$980="On Hold"),--('Pjt Insight Project List'!AO$2:AO$980&lt;TODAY()-120))</f>
        <v>0</v>
      </c>
      <c r="K9" s="8">
        <f>SUMPRODUCT(--('Pjt Insight Project List'!$C$2:$C$980=A9),--('Pjt Insight Project List'!H$2:H$980="3-Year Plan Item"))</f>
        <v>1</v>
      </c>
      <c r="L9" s="32">
        <f>SUMPRODUCT(--('Pjt Insight Project List'!C$2:C$980=A9))</f>
        <v>15</v>
      </c>
      <c r="M9" s="45">
        <f t="shared" ca="1" si="0"/>
        <v>0.26666666666666666</v>
      </c>
      <c r="N9" s="8">
        <f t="shared" ca="1" si="1"/>
        <v>0</v>
      </c>
      <c r="O9" s="29"/>
      <c r="P9" s="96">
        <v>7</v>
      </c>
      <c r="Q9" s="96">
        <v>4</v>
      </c>
      <c r="R9" s="96">
        <v>1</v>
      </c>
      <c r="S9" s="96">
        <v>0</v>
      </c>
    </row>
    <row r="10" spans="1:20" ht="15">
      <c r="A10" s="7" t="s">
        <v>312</v>
      </c>
      <c r="B10" s="3" t="s">
        <v>3393</v>
      </c>
      <c r="C10" s="8">
        <f ca="1">COUNTIFS(Recirculation!N$2:N$82, "&lt;"&amp;TODAY(),Recirculation!B$2:B$82,"="&amp;A10)</f>
        <v>0</v>
      </c>
      <c r="D10" s="8">
        <f ca="1">COUNTIFS('Unpublished Ballots'!N$2:N$42,"&lt;"&amp;TODAY(),'Unpublished Ballots'!B$2:B$42,"="&amp;A10)</f>
        <v>0</v>
      </c>
      <c r="E10" s="8">
        <f>SUMPRODUCT(--('Unpublished CMETs'!B$2:B$980=A10))</f>
        <v>0</v>
      </c>
      <c r="F10" s="8">
        <f>SUMPRODUCT(--('5 Year Anniversary'!B$2:B$73=A10))</f>
        <v>0</v>
      </c>
      <c r="G10" s="8">
        <f>SUMPRODUCT(--('PSS Lite Projects'!B$2:B$89=A10))</f>
        <v>0</v>
      </c>
      <c r="H10" s="29"/>
      <c r="I10" s="8">
        <f ca="1">SUMPRODUCT(--('Pjt Insight Project List'!$C$2:$C$980=A10),--('Pjt Insight Project List'!H$2:H$980&lt;&gt;"On Hold"),--('Pjt Insight Project List'!AO$2:AO$980&lt;TODAY()-120))</f>
        <v>4</v>
      </c>
      <c r="J10" s="8">
        <f ca="1">SUMPRODUCT(--('Pjt Insight Project List'!$C$2:$C$980=A10),--('Pjt Insight Project List'!H$2:H$980="On Hold"),--('Pjt Insight Project List'!AO$2:AO$980&lt;TODAY()-120))</f>
        <v>0</v>
      </c>
      <c r="K10" s="8">
        <f>SUMPRODUCT(--('Pjt Insight Project List'!$C$2:$C$980=A10),--('Pjt Insight Project List'!H$2:H$980="3-Year Plan Item"))</f>
        <v>1</v>
      </c>
      <c r="L10" s="32">
        <f>SUMPRODUCT(--('Pjt Insight Project List'!C$2:C$980=A10))</f>
        <v>5</v>
      </c>
      <c r="M10" s="45">
        <f t="shared" ca="1" si="0"/>
        <v>0.8</v>
      </c>
      <c r="N10" s="8">
        <f t="shared" ca="1" si="1"/>
        <v>1</v>
      </c>
      <c r="O10" s="29"/>
      <c r="P10" s="96">
        <v>2</v>
      </c>
      <c r="Q10" s="96">
        <v>0</v>
      </c>
      <c r="R10" s="96">
        <v>2</v>
      </c>
      <c r="S10" s="96">
        <v>0</v>
      </c>
    </row>
    <row r="11" spans="1:20" ht="15">
      <c r="A11" s="7" t="s">
        <v>2967</v>
      </c>
      <c r="B11" s="3" t="s">
        <v>3395</v>
      </c>
      <c r="C11" s="8">
        <f ca="1">COUNTIFS(Recirculation!N$2:N$82, "&lt;"&amp;TODAY(),Recirculation!B$2:B$82,"="&amp;A11)</f>
        <v>0</v>
      </c>
      <c r="D11" s="8">
        <f ca="1">COUNTIFS('Unpublished Ballots'!N$2:N$42,"&lt;"&amp;TODAY(),'Unpublished Ballots'!B$2:B$42,"="&amp;A11)</f>
        <v>0</v>
      </c>
      <c r="E11" s="8">
        <f>SUMPRODUCT(--('Unpublished CMETs'!B$2:B$980=A11))</f>
        <v>0</v>
      </c>
      <c r="F11" s="8">
        <f>SUMPRODUCT(--('5 Year Anniversary'!B$2:B$73=A11))</f>
        <v>0</v>
      </c>
      <c r="G11" s="8">
        <f>SUMPRODUCT(--('PSS Lite Projects'!B$2:B$89=A11))</f>
        <v>0</v>
      </c>
      <c r="H11" s="29"/>
      <c r="I11" s="8">
        <f ca="1">SUMPRODUCT(--('Pjt Insight Project List'!$C$2:$C$980=A11),--('Pjt Insight Project List'!H$2:H$980&lt;&gt;"On Hold"),--('Pjt Insight Project List'!AO$2:AO$980&lt;TODAY()-120))</f>
        <v>1</v>
      </c>
      <c r="J11" s="8">
        <f ca="1">SUMPRODUCT(--('Pjt Insight Project List'!$C$2:$C$980=A11),--('Pjt Insight Project List'!H$2:H$980="On Hold"),--('Pjt Insight Project List'!AO$2:AO$980&lt;TODAY()-120))</f>
        <v>0</v>
      </c>
      <c r="K11" s="8">
        <f>SUMPRODUCT(--('Pjt Insight Project List'!$C$2:$C$980=A11),--('Pjt Insight Project List'!H$2:H$980="3-Year Plan Item"))</f>
        <v>0</v>
      </c>
      <c r="L11" s="32">
        <f>SUMPRODUCT(--('Pjt Insight Project List'!C$2:C$980=A11))</f>
        <v>3</v>
      </c>
      <c r="M11" s="45">
        <f t="shared" ref="M11" ca="1" si="4">IF(L11=0,0/1,(I11+J11)/L11)</f>
        <v>0.33333333333333331</v>
      </c>
      <c r="N11" s="8">
        <f t="shared" ref="N11" ca="1" si="5">(  IF(C11&gt;0,1,0) +  IF(D11&gt;0,1,0) + IF(K11=0,1,0) + IF(M11&gt;0.66,1,0) )</f>
        <v>1</v>
      </c>
      <c r="O11" s="29"/>
    </row>
    <row r="12" spans="1:20" ht="15">
      <c r="A12" s="7" t="s">
        <v>313</v>
      </c>
      <c r="B12" s="3" t="s">
        <v>3393</v>
      </c>
      <c r="C12" s="8">
        <f ca="1">COUNTIFS(Recirculation!N$2:N$82, "&lt;"&amp;TODAY(),Recirculation!B$2:B$82,"="&amp;A12)</f>
        <v>0</v>
      </c>
      <c r="D12" s="8">
        <f ca="1">COUNTIFS('Unpublished Ballots'!N$2:N$42,"&lt;"&amp;TODAY(),'Unpublished Ballots'!B$2:B$42,"="&amp;A12)</f>
        <v>0</v>
      </c>
      <c r="E12" s="8">
        <f>SUMPRODUCT(--('Unpublished CMETs'!B$2:B$980=A12))</f>
        <v>0</v>
      </c>
      <c r="F12" s="8">
        <f>SUMPRODUCT(--('5 Year Anniversary'!B$2:B$73=A12))</f>
        <v>0</v>
      </c>
      <c r="G12" s="8">
        <f>SUMPRODUCT(--('PSS Lite Projects'!B$2:B$89=A12))</f>
        <v>0</v>
      </c>
      <c r="H12" s="29"/>
      <c r="I12" s="8">
        <f ca="1">SUMPRODUCT(--('Pjt Insight Project List'!$C$2:$C$980=A12),--('Pjt Insight Project List'!H$2:H$980&lt;&gt;"On Hold"),--('Pjt Insight Project List'!AO$2:AO$980&lt;TODAY()-120))</f>
        <v>7</v>
      </c>
      <c r="J12" s="8">
        <f ca="1">SUMPRODUCT(--('Pjt Insight Project List'!$C$2:$C$980=A12),--('Pjt Insight Project List'!H$2:H$980="On Hold"),--('Pjt Insight Project List'!AO$2:AO$980&lt;TODAY()-120))</f>
        <v>1</v>
      </c>
      <c r="K12" s="8">
        <f>SUMPRODUCT(--('Pjt Insight Project List'!$C$2:$C$980=A12),--('Pjt Insight Project List'!H$2:H$980="3-Year Plan Item"))</f>
        <v>2</v>
      </c>
      <c r="L12" s="32">
        <f>SUMPRODUCT(--('Pjt Insight Project List'!C$2:C$980=A12))</f>
        <v>12</v>
      </c>
      <c r="M12" s="45">
        <f t="shared" ca="1" si="0"/>
        <v>0.66666666666666663</v>
      </c>
      <c r="N12" s="8">
        <f t="shared" ca="1" si="1"/>
        <v>1</v>
      </c>
      <c r="O12" s="29"/>
      <c r="P12" s="96">
        <v>1</v>
      </c>
      <c r="Q12" s="96">
        <v>0</v>
      </c>
      <c r="R12" s="96">
        <v>3</v>
      </c>
      <c r="S12" s="96">
        <v>0</v>
      </c>
    </row>
    <row r="13" spans="1:20" ht="15">
      <c r="A13" s="7" t="s">
        <v>78</v>
      </c>
      <c r="B13" s="3" t="s">
        <v>3393</v>
      </c>
      <c r="C13" s="8">
        <f ca="1">COUNTIFS(Recirculation!N$2:N$82, "&lt;"&amp;TODAY(),Recirculation!B$2:B$82,"="&amp;A13)</f>
        <v>0</v>
      </c>
      <c r="D13" s="8">
        <f ca="1">COUNTIFS('Unpublished Ballots'!N$2:N$42,"&lt;"&amp;TODAY(),'Unpublished Ballots'!B$2:B$42,"="&amp;A13)</f>
        <v>0</v>
      </c>
      <c r="E13" s="8">
        <f>SUMPRODUCT(--('Unpublished CMETs'!B$2:B$980=A13))</f>
        <v>0</v>
      </c>
      <c r="F13" s="8">
        <f>SUMPRODUCT(--('5 Year Anniversary'!B$2:B$73=A13))</f>
        <v>0</v>
      </c>
      <c r="G13" s="8">
        <f>SUMPRODUCT(--('PSS Lite Projects'!B$2:B$89=A13))</f>
        <v>0</v>
      </c>
      <c r="H13" s="29"/>
      <c r="I13" s="8">
        <f ca="1">SUMPRODUCT(--('Pjt Insight Project List'!$C$2:$C$980=A13),--('Pjt Insight Project List'!H$2:H$980&lt;&gt;"On Hold"),--('Pjt Insight Project List'!AO$2:AO$980&lt;TODAY()-120))</f>
        <v>0</v>
      </c>
      <c r="J13" s="8">
        <f ca="1">SUMPRODUCT(--('Pjt Insight Project List'!$C$2:$C$980=A13),--('Pjt Insight Project List'!H$2:H$980="On Hold"),--('Pjt Insight Project List'!AO$2:AO$980&lt;TODAY()-120))</f>
        <v>0</v>
      </c>
      <c r="K13" s="8">
        <f>SUMPRODUCT(--('Pjt Insight Project List'!$C$2:$C$980=A13),--('Pjt Insight Project List'!H$2:H$980="3-Year Plan Item"))</f>
        <v>1</v>
      </c>
      <c r="L13" s="32">
        <f>SUMPRODUCT(--('Pjt Insight Project List'!C$2:C$980=A13))</f>
        <v>8</v>
      </c>
      <c r="M13" s="45">
        <f t="shared" ca="1" si="0"/>
        <v>0</v>
      </c>
      <c r="N13" s="8">
        <f t="shared" ca="1" si="1"/>
        <v>0</v>
      </c>
      <c r="O13" s="29"/>
      <c r="P13" s="96">
        <v>1</v>
      </c>
      <c r="Q13" s="96">
        <v>2</v>
      </c>
      <c r="R13" s="96">
        <v>1</v>
      </c>
      <c r="S13" s="96">
        <v>1</v>
      </c>
    </row>
    <row r="14" spans="1:20" ht="15">
      <c r="A14" s="7" t="s">
        <v>314</v>
      </c>
      <c r="B14" s="3" t="s">
        <v>3393</v>
      </c>
      <c r="C14" s="8">
        <f ca="1">COUNTIFS(Recirculation!N$2:N$82, "&lt;"&amp;TODAY(),Recirculation!B$2:B$82,"="&amp;A14)</f>
        <v>0</v>
      </c>
      <c r="D14" s="8">
        <f ca="1">COUNTIFS('Unpublished Ballots'!N$2:N$42,"&lt;"&amp;TODAY(),'Unpublished Ballots'!B$2:B$42,"="&amp;A14)</f>
        <v>0</v>
      </c>
      <c r="E14" s="8">
        <f>SUMPRODUCT(--('Unpublished CMETs'!B$2:B$980=A14))</f>
        <v>0</v>
      </c>
      <c r="F14" s="8">
        <f>SUMPRODUCT(--('5 Year Anniversary'!B$2:B$73=A14))</f>
        <v>0</v>
      </c>
      <c r="G14" s="8">
        <f>SUMPRODUCT(--('PSS Lite Projects'!B$2:B$89=A14))</f>
        <v>0</v>
      </c>
      <c r="H14" s="29"/>
      <c r="I14" s="8">
        <f ca="1">SUMPRODUCT(--('Pjt Insight Project List'!$C$2:$C$980=A14),--('Pjt Insight Project List'!H$2:H$980&lt;&gt;"On Hold"),--('Pjt Insight Project List'!AO$2:AO$980&lt;TODAY()-120))</f>
        <v>0</v>
      </c>
      <c r="J14" s="8">
        <f ca="1">SUMPRODUCT(--('Pjt Insight Project List'!$C$2:$C$980=A14),--('Pjt Insight Project List'!H$2:H$980="On Hold"),--('Pjt Insight Project List'!AO$2:AO$980&lt;TODAY()-120))</f>
        <v>0</v>
      </c>
      <c r="K14" s="8">
        <f>SUMPRODUCT(--('Pjt Insight Project List'!$C$2:$C$980=A14),--('Pjt Insight Project List'!H$2:H$980="3-Year Plan Item"))</f>
        <v>1</v>
      </c>
      <c r="L14" s="32">
        <f>SUMPRODUCT(--('Pjt Insight Project List'!C$2:C$980=A14))</f>
        <v>3</v>
      </c>
      <c r="M14" s="45">
        <f t="shared" ca="1" si="0"/>
        <v>0</v>
      </c>
      <c r="N14" s="8">
        <f t="shared" ca="1" si="1"/>
        <v>0</v>
      </c>
      <c r="O14" s="29"/>
      <c r="P14" s="96">
        <v>0</v>
      </c>
      <c r="Q14" s="96">
        <v>0</v>
      </c>
      <c r="R14" s="96">
        <v>0</v>
      </c>
      <c r="S14" s="96">
        <v>0</v>
      </c>
    </row>
    <row r="15" spans="1:20" ht="15">
      <c r="A15" s="7" t="s">
        <v>2987</v>
      </c>
      <c r="B15" s="3" t="s">
        <v>3393</v>
      </c>
      <c r="C15" s="8">
        <f ca="1">COUNTIFS(Recirculation!N$2:N$82, "&lt;"&amp;TODAY(),Recirculation!B$2:B$82,"="&amp;A15)</f>
        <v>0</v>
      </c>
      <c r="D15" s="8">
        <f ca="1">COUNTIFS('Unpublished Ballots'!N$2:N$42,"&lt;"&amp;TODAY(),'Unpublished Ballots'!B$2:B$42,"="&amp;A15)</f>
        <v>0</v>
      </c>
      <c r="E15" s="8">
        <f>SUMPRODUCT(--('Unpublished CMETs'!B$2:B$980=A15))</f>
        <v>0</v>
      </c>
      <c r="F15" s="8">
        <f>SUMPRODUCT(--('5 Year Anniversary'!B$2:B$73=A15))</f>
        <v>0</v>
      </c>
      <c r="G15" s="8">
        <f>SUMPRODUCT(--('PSS Lite Projects'!B$2:B$89=A15))</f>
        <v>0</v>
      </c>
      <c r="H15" s="29"/>
      <c r="I15" s="8">
        <f ca="1">SUMPRODUCT(--('Pjt Insight Project List'!$C$2:$C$980=A15),--('Pjt Insight Project List'!H$2:H$980&lt;&gt;"On Hold"),--('Pjt Insight Project List'!AO$2:AO$980&lt;TODAY()-120))</f>
        <v>1</v>
      </c>
      <c r="J15" s="8">
        <f ca="1">SUMPRODUCT(--('Pjt Insight Project List'!$C$2:$C$980=A15),--('Pjt Insight Project List'!H$2:H$980="On Hold"),--('Pjt Insight Project List'!AO$2:AO$980&lt;TODAY()-120))</f>
        <v>0</v>
      </c>
      <c r="K15" s="8">
        <f>SUMPRODUCT(--('Pjt Insight Project List'!$C$2:$C$980=A15),--('Pjt Insight Project List'!H$2:H$980="3-Year Plan Item"))</f>
        <v>1</v>
      </c>
      <c r="L15" s="32">
        <f>SUMPRODUCT(--('Pjt Insight Project List'!C$2:C$980=A15))</f>
        <v>6</v>
      </c>
      <c r="M15" s="45">
        <f t="shared" ca="1" si="0"/>
        <v>0.16666666666666666</v>
      </c>
      <c r="N15" s="8">
        <f t="shared" ca="1" si="1"/>
        <v>0</v>
      </c>
      <c r="O15" s="29"/>
      <c r="P15" s="96">
        <v>2</v>
      </c>
      <c r="Q15" s="96">
        <v>0</v>
      </c>
      <c r="R15" s="96">
        <v>1</v>
      </c>
      <c r="S15" s="96">
        <v>1</v>
      </c>
    </row>
    <row r="16" spans="1:20" ht="15">
      <c r="A16" s="7" t="s">
        <v>1514</v>
      </c>
      <c r="B16" s="3" t="s">
        <v>3395</v>
      </c>
      <c r="C16" s="8">
        <f ca="1">COUNTIFS(Recirculation!N$2:N$82, "&lt;"&amp;TODAY(),Recirculation!B$2:B$82,"="&amp;A16)</f>
        <v>0</v>
      </c>
      <c r="D16" s="8">
        <f ca="1">COUNTIFS('Unpublished Ballots'!N$2:N$42,"&lt;"&amp;TODAY(),'Unpublished Ballots'!B$2:B$42,"="&amp;A16)</f>
        <v>0</v>
      </c>
      <c r="E16" s="8">
        <f>SUMPRODUCT(--('Unpublished CMETs'!B$2:B$980=A16))</f>
        <v>0</v>
      </c>
      <c r="F16" s="8">
        <f>SUMPRODUCT(--('5 Year Anniversary'!B$2:B$73=A16))</f>
        <v>0</v>
      </c>
      <c r="G16" s="8">
        <f>SUMPRODUCT(--('PSS Lite Projects'!B$2:B$89=A16))</f>
        <v>0</v>
      </c>
      <c r="H16" s="29"/>
      <c r="I16" s="8">
        <f ca="1">SUMPRODUCT(--('Pjt Insight Project List'!$C$2:$C$980=A16),--('Pjt Insight Project List'!H$2:H$980&lt;&gt;"On Hold"),--('Pjt Insight Project List'!AO$2:AO$980&lt;TODAY()-120))</f>
        <v>2</v>
      </c>
      <c r="J16" s="8">
        <f ca="1">SUMPRODUCT(--('Pjt Insight Project List'!$C$2:$C$980=A16),--('Pjt Insight Project List'!H$2:H$980="On Hold"),--('Pjt Insight Project List'!AO$2:AO$980&lt;TODAY()-120))</f>
        <v>1</v>
      </c>
      <c r="K16" s="8">
        <f>SUMPRODUCT(--('Pjt Insight Project List'!$C$2:$C$980=A16),--('Pjt Insight Project List'!H$2:H$980="3-Year Plan Item"))</f>
        <v>0</v>
      </c>
      <c r="L16" s="32">
        <f>SUMPRODUCT(--('Pjt Insight Project List'!C$2:C$980=A16))</f>
        <v>4</v>
      </c>
      <c r="M16" s="45">
        <f t="shared" ca="1" si="0"/>
        <v>0.75</v>
      </c>
      <c r="N16" s="8">
        <f t="shared" ca="1" si="1"/>
        <v>2</v>
      </c>
      <c r="O16" s="29"/>
      <c r="P16" s="96">
        <v>0</v>
      </c>
      <c r="Q16" s="96">
        <v>0</v>
      </c>
      <c r="R16" s="96">
        <v>0</v>
      </c>
      <c r="S16" s="96">
        <v>0</v>
      </c>
    </row>
    <row r="17" spans="1:20" ht="15">
      <c r="A17" s="7" t="s">
        <v>315</v>
      </c>
      <c r="B17" s="3" t="s">
        <v>3396</v>
      </c>
      <c r="C17" s="8">
        <f ca="1">COUNTIFS(Recirculation!N$2:N$82, "&lt;"&amp;TODAY(),Recirculation!B$2:B$82,"="&amp;A17)</f>
        <v>0</v>
      </c>
      <c r="D17" s="8">
        <f ca="1">COUNTIFS('Unpublished Ballots'!N$2:N$42,"&lt;"&amp;TODAY(),'Unpublished Ballots'!B$2:B$42,"="&amp;A17)</f>
        <v>0</v>
      </c>
      <c r="E17" s="8">
        <f>SUMPRODUCT(--('Unpublished CMETs'!B$2:B$980=A17))</f>
        <v>0</v>
      </c>
      <c r="F17" s="8">
        <f>SUMPRODUCT(--('5 Year Anniversary'!B$2:B$73=A17))</f>
        <v>0</v>
      </c>
      <c r="G17" s="8">
        <f>SUMPRODUCT(--('PSS Lite Projects'!B$2:B$89=A17))</f>
        <v>0</v>
      </c>
      <c r="H17" s="29"/>
      <c r="I17" s="8">
        <f ca="1">SUMPRODUCT(--('Pjt Insight Project List'!$C$2:$C$980=A17),--('Pjt Insight Project List'!H$2:H$980&lt;&gt;"On Hold"),--('Pjt Insight Project List'!AO$2:AO$980&lt;TODAY()-120))</f>
        <v>5</v>
      </c>
      <c r="J17" s="8">
        <f ca="1">SUMPRODUCT(--('Pjt Insight Project List'!$C$2:$C$980=A17),--('Pjt Insight Project List'!H$2:H$980="On Hold"),--('Pjt Insight Project List'!AO$2:AO$980&lt;TODAY()-120))</f>
        <v>0</v>
      </c>
      <c r="K17" s="8">
        <f>SUMPRODUCT(--('Pjt Insight Project List'!$C$2:$C$980=A17),--('Pjt Insight Project List'!H$2:H$980="3-Year Plan Item"))</f>
        <v>1</v>
      </c>
      <c r="L17" s="32">
        <f>SUMPRODUCT(--('Pjt Insight Project List'!C$2:C$980=A17))</f>
        <v>5</v>
      </c>
      <c r="M17" s="45">
        <f t="shared" ca="1" si="0"/>
        <v>1</v>
      </c>
      <c r="N17" s="8">
        <f t="shared" ca="1" si="1"/>
        <v>1</v>
      </c>
      <c r="O17" s="29"/>
      <c r="P17" s="96">
        <v>0</v>
      </c>
      <c r="Q17" s="96">
        <v>0</v>
      </c>
      <c r="R17" s="96">
        <v>0</v>
      </c>
      <c r="S17" s="96">
        <v>0</v>
      </c>
    </row>
    <row r="18" spans="1:20" ht="15">
      <c r="A18" s="7" t="s">
        <v>364</v>
      </c>
      <c r="B18" s="3" t="s">
        <v>3394</v>
      </c>
      <c r="C18" s="8">
        <f ca="1">COUNTIFS(Recirculation!N$2:N$82, "&lt;"&amp;TODAY(),Recirculation!B$2:B$82,"="&amp;A18)</f>
        <v>0</v>
      </c>
      <c r="D18" s="8">
        <f ca="1">COUNTIFS('Unpublished Ballots'!N$2:N$42,"&lt;"&amp;TODAY(),'Unpublished Ballots'!B$2:B$42,"="&amp;A18)</f>
        <v>0</v>
      </c>
      <c r="E18" s="8">
        <f>SUMPRODUCT(--('Unpublished CMETs'!B$2:B$980=A18))</f>
        <v>0</v>
      </c>
      <c r="F18" s="8">
        <f>SUMPRODUCT(--('5 Year Anniversary'!B$2:B$73=A18))</f>
        <v>0</v>
      </c>
      <c r="G18" s="8">
        <f>SUMPRODUCT(--('PSS Lite Projects'!B$2:B$89=A18))</f>
        <v>0</v>
      </c>
      <c r="H18" s="29"/>
      <c r="I18" s="8">
        <f ca="1">SUMPRODUCT(--('Pjt Insight Project List'!$C$2:$C$980=A18),--('Pjt Insight Project List'!H$2:H$980&lt;&gt;"On Hold"),--('Pjt Insight Project List'!AO$2:AO$980&lt;TODAY()-120))</f>
        <v>7</v>
      </c>
      <c r="J18" s="8">
        <f ca="1">SUMPRODUCT(--('Pjt Insight Project List'!$C$2:$C$980=A18),--('Pjt Insight Project List'!H$2:H$980="On Hold"),--('Pjt Insight Project List'!AO$2:AO$980&lt;TODAY()-120))</f>
        <v>0</v>
      </c>
      <c r="K18" s="8">
        <f>SUMPRODUCT(--('Pjt Insight Project List'!$C$2:$C$980=A18),--('Pjt Insight Project List'!H$2:H$980="3-Year Plan Item"))</f>
        <v>1</v>
      </c>
      <c r="L18" s="32">
        <f>SUMPRODUCT(--('Pjt Insight Project List'!C$2:C$980=A18))</f>
        <v>16</v>
      </c>
      <c r="M18" s="45">
        <f t="shared" ca="1" si="0"/>
        <v>0.4375</v>
      </c>
      <c r="N18" s="8">
        <f t="shared" ca="1" si="1"/>
        <v>0</v>
      </c>
      <c r="O18" s="29"/>
      <c r="P18" s="96">
        <v>1</v>
      </c>
      <c r="Q18" s="96">
        <v>1</v>
      </c>
      <c r="R18" s="96">
        <v>0</v>
      </c>
      <c r="S18" s="96">
        <v>0</v>
      </c>
    </row>
    <row r="19" spans="1:20" ht="15">
      <c r="A19" s="7" t="s">
        <v>1240</v>
      </c>
      <c r="B19" s="3" t="s">
        <v>3396</v>
      </c>
      <c r="C19" s="8">
        <f ca="1">COUNTIFS(Recirculation!N$2:N$82, "&lt;"&amp;TODAY(),Recirculation!B$2:B$82,"="&amp;A19)</f>
        <v>0</v>
      </c>
      <c r="D19" s="8">
        <f ca="1">COUNTIFS('Unpublished Ballots'!N$2:N$42,"&lt;"&amp;TODAY(),'Unpublished Ballots'!B$2:B$42,"="&amp;A19)</f>
        <v>0</v>
      </c>
      <c r="E19" s="8">
        <f>SUMPRODUCT(--('Unpublished CMETs'!B$2:B$980=A19))</f>
        <v>0</v>
      </c>
      <c r="F19" s="8">
        <f>SUMPRODUCT(--('5 Year Anniversary'!B$2:B$73=A19))</f>
        <v>0</v>
      </c>
      <c r="G19" s="8">
        <f>SUMPRODUCT(--('PSS Lite Projects'!B$2:B$89=A19))</f>
        <v>0</v>
      </c>
      <c r="H19" s="29"/>
      <c r="I19" s="8">
        <f ca="1">SUMPRODUCT(--('Pjt Insight Project List'!$C$2:$C$980=A19),--('Pjt Insight Project List'!H$2:H$980&lt;&gt;"On Hold"),--('Pjt Insight Project List'!AO$2:AO$980&lt;TODAY()-120))</f>
        <v>1</v>
      </c>
      <c r="J19" s="8">
        <f ca="1">SUMPRODUCT(--('Pjt Insight Project List'!$C$2:$C$980=A19),--('Pjt Insight Project List'!H$2:H$980="On Hold"),--('Pjt Insight Project List'!AO$2:AO$980&lt;TODAY()-120))</f>
        <v>0</v>
      </c>
      <c r="K19" s="8">
        <f>SUMPRODUCT(--('Pjt Insight Project List'!$C$2:$C$980=A19),--('Pjt Insight Project List'!H$2:H$980="3-Year Plan Item"))</f>
        <v>1</v>
      </c>
      <c r="L19" s="32">
        <f>SUMPRODUCT(--('Pjt Insight Project List'!C$2:C$980=A19))</f>
        <v>2</v>
      </c>
      <c r="M19" s="45">
        <f t="shared" ca="1" si="0"/>
        <v>0.5</v>
      </c>
      <c r="N19" s="8">
        <f t="shared" ca="1" si="1"/>
        <v>0</v>
      </c>
      <c r="O19" s="29"/>
      <c r="P19" s="96">
        <v>0</v>
      </c>
      <c r="Q19" s="96">
        <v>0</v>
      </c>
      <c r="R19" s="96">
        <v>0</v>
      </c>
      <c r="S19" s="96">
        <v>0</v>
      </c>
    </row>
    <row r="20" spans="1:20" ht="15">
      <c r="A20" s="7" t="s">
        <v>316</v>
      </c>
      <c r="B20" s="3" t="s">
        <v>3393</v>
      </c>
      <c r="C20" s="8">
        <f ca="1">COUNTIFS(Recirculation!N$2:N$82, "&lt;"&amp;TODAY(),Recirculation!B$2:B$82,"="&amp;A20)</f>
        <v>0</v>
      </c>
      <c r="D20" s="8">
        <f ca="1">COUNTIFS('Unpublished Ballots'!N$2:N$42,"&lt;"&amp;TODAY(),'Unpublished Ballots'!B$2:B$42,"="&amp;A20)</f>
        <v>0</v>
      </c>
      <c r="E20" s="8">
        <f>SUMPRODUCT(--('Unpublished CMETs'!B$2:B$980=A20))</f>
        <v>0</v>
      </c>
      <c r="F20" s="8">
        <f>SUMPRODUCT(--('5 Year Anniversary'!B$2:B$73=A20))</f>
        <v>0</v>
      </c>
      <c r="G20" s="8">
        <f>SUMPRODUCT(--('PSS Lite Projects'!B$2:B$89=A20))</f>
        <v>0</v>
      </c>
      <c r="H20" s="29"/>
      <c r="I20" s="8">
        <f ca="1">SUMPRODUCT(--('Pjt Insight Project List'!$C$2:$C$980=A20),--('Pjt Insight Project List'!H$2:H$980&lt;&gt;"On Hold"),--('Pjt Insight Project List'!AO$2:AO$980&lt;TODAY()-120))</f>
        <v>0</v>
      </c>
      <c r="J20" s="8">
        <f ca="1">SUMPRODUCT(--('Pjt Insight Project List'!$C$2:$C$980=A20),--('Pjt Insight Project List'!H$2:H$980="On Hold"),--('Pjt Insight Project List'!AO$2:AO$980&lt;TODAY()-120))</f>
        <v>0</v>
      </c>
      <c r="K20" s="8">
        <f>SUMPRODUCT(--('Pjt Insight Project List'!$C$2:$C$980=A20),--('Pjt Insight Project List'!H$2:H$980="3-Year Plan Item"))</f>
        <v>1</v>
      </c>
      <c r="L20" s="32">
        <f>SUMPRODUCT(--('Pjt Insight Project List'!C$2:C$980=A20))</f>
        <v>4</v>
      </c>
      <c r="M20" s="45">
        <f t="shared" ca="1" si="0"/>
        <v>0</v>
      </c>
      <c r="N20" s="8">
        <f t="shared" ca="1" si="1"/>
        <v>0</v>
      </c>
      <c r="O20" s="29"/>
      <c r="P20" s="96">
        <v>0</v>
      </c>
      <c r="Q20" s="96">
        <v>0</v>
      </c>
      <c r="R20" s="96">
        <v>0</v>
      </c>
      <c r="S20" s="96">
        <v>0</v>
      </c>
    </row>
    <row r="21" spans="1:20" ht="15">
      <c r="A21" s="7" t="s">
        <v>1316</v>
      </c>
      <c r="B21" s="3" t="s">
        <v>3395</v>
      </c>
      <c r="C21" s="8">
        <f ca="1">COUNTIFS(Recirculation!N$2:N$82, "&lt;"&amp;TODAY(),Recirculation!B$2:B$82,"="&amp;A21)</f>
        <v>0</v>
      </c>
      <c r="D21" s="8">
        <f ca="1">COUNTIFS('Unpublished Ballots'!N$2:N$42,"&lt;"&amp;TODAY(),'Unpublished Ballots'!B$2:B$42,"="&amp;A21)</f>
        <v>0</v>
      </c>
      <c r="E21" s="8">
        <f>SUMPRODUCT(--('Unpublished CMETs'!B$2:B$980=A21))</f>
        <v>0</v>
      </c>
      <c r="F21" s="8">
        <f>SUMPRODUCT(--('5 Year Anniversary'!B$2:B$73=A21))</f>
        <v>0</v>
      </c>
      <c r="G21" s="8">
        <f>SUMPRODUCT(--('PSS Lite Projects'!B$2:B$89=A21))</f>
        <v>0</v>
      </c>
      <c r="H21" s="29"/>
      <c r="I21" s="8">
        <f ca="1">SUMPRODUCT(--('Pjt Insight Project List'!$C$2:$C$980=A21),--('Pjt Insight Project List'!H$2:H$980&lt;&gt;"On Hold"),--('Pjt Insight Project List'!AO$2:AO$980&lt;TODAY()-120))</f>
        <v>1</v>
      </c>
      <c r="J21" s="8">
        <f ca="1">SUMPRODUCT(--('Pjt Insight Project List'!$C$2:$C$980=A21),--('Pjt Insight Project List'!H$2:H$980="On Hold"),--('Pjt Insight Project List'!AO$2:AO$980&lt;TODAY()-120))</f>
        <v>0</v>
      </c>
      <c r="K21" s="8">
        <f>SUMPRODUCT(--('Pjt Insight Project List'!$C$2:$C$980=A21),--('Pjt Insight Project List'!H$2:H$980="3-Year Plan Item"))</f>
        <v>0</v>
      </c>
      <c r="L21" s="32">
        <f>SUMPRODUCT(--('Pjt Insight Project List'!C$2:C$980=A21))</f>
        <v>6</v>
      </c>
      <c r="M21" s="45">
        <f t="shared" ca="1" si="0"/>
        <v>0.16666666666666666</v>
      </c>
      <c r="N21" s="8">
        <f t="shared" ca="1" si="1"/>
        <v>1</v>
      </c>
      <c r="O21" s="29"/>
      <c r="P21" s="96">
        <v>0</v>
      </c>
      <c r="Q21" s="96">
        <v>0</v>
      </c>
      <c r="R21" s="96">
        <v>0</v>
      </c>
      <c r="S21" s="96">
        <v>0</v>
      </c>
    </row>
    <row r="22" spans="1:20" ht="15">
      <c r="A22" s="7" t="s">
        <v>34</v>
      </c>
      <c r="B22" s="3" t="s">
        <v>712</v>
      </c>
      <c r="C22" s="8">
        <f ca="1">COUNTIFS(Recirculation!N$2:N$82, "&lt;"&amp;TODAY(),Recirculation!B$2:B$82,"="&amp;A22)</f>
        <v>0</v>
      </c>
      <c r="D22" s="8">
        <f ca="1">COUNTIFS('Unpublished Ballots'!N$2:N$42,"&lt;"&amp;TODAY(),'Unpublished Ballots'!B$2:B$42,"="&amp;A22)</f>
        <v>0</v>
      </c>
      <c r="E22" s="8">
        <f>SUMPRODUCT(--('Unpublished CMETs'!B$2:B$980=A22))</f>
        <v>0</v>
      </c>
      <c r="F22" s="8">
        <f>SUMPRODUCT(--('5 Year Anniversary'!B$2:B$73=A22))</f>
        <v>0</v>
      </c>
      <c r="G22" s="8">
        <f>SUMPRODUCT(--('PSS Lite Projects'!B$2:B$89=A22))</f>
        <v>0</v>
      </c>
      <c r="H22" s="29"/>
      <c r="I22" s="8">
        <f ca="1">SUMPRODUCT(--('Pjt Insight Project List'!$C$2:$C$980=A22),--('Pjt Insight Project List'!H$2:H$980&lt;&gt;"On Hold"),--('Pjt Insight Project List'!AO$2:AO$980&lt;TODAY()-120))</f>
        <v>3</v>
      </c>
      <c r="J22" s="8">
        <f ca="1">SUMPRODUCT(--('Pjt Insight Project List'!$C$2:$C$980=A22),--('Pjt Insight Project List'!H$2:H$980="On Hold"),--('Pjt Insight Project List'!AO$2:AO$980&lt;TODAY()-120))</f>
        <v>0</v>
      </c>
      <c r="K22" s="8">
        <f>SUMPRODUCT(--('Pjt Insight Project List'!$C$2:$C$980=A22),--('Pjt Insight Project List'!H$2:H$980="3-Year Plan Item"))</f>
        <v>0</v>
      </c>
      <c r="L22" s="32">
        <f>SUMPRODUCT(--('Pjt Insight Project List'!C$2:C$980=A22))</f>
        <v>4</v>
      </c>
      <c r="M22" s="45">
        <f t="shared" ca="1" si="0"/>
        <v>0.75</v>
      </c>
      <c r="N22" s="8">
        <f t="shared" ca="1" si="1"/>
        <v>2</v>
      </c>
      <c r="O22" s="29"/>
      <c r="P22" s="96">
        <v>0</v>
      </c>
      <c r="Q22" s="96">
        <v>0</v>
      </c>
      <c r="R22" s="96">
        <v>0</v>
      </c>
      <c r="S22" s="96">
        <v>0</v>
      </c>
    </row>
    <row r="23" spans="1:20" ht="15">
      <c r="A23" s="7" t="s">
        <v>317</v>
      </c>
      <c r="B23" s="3" t="s">
        <v>3394</v>
      </c>
      <c r="C23" s="8">
        <f ca="1">COUNTIFS(Recirculation!N$2:N$82, "&lt;"&amp;TODAY(),Recirculation!B$2:B$82,"="&amp;A23)</f>
        <v>0</v>
      </c>
      <c r="D23" s="8">
        <f ca="1">COUNTIFS('Unpublished Ballots'!N$2:N$42,"&lt;"&amp;TODAY(),'Unpublished Ballots'!B$2:B$42,"="&amp;A23)</f>
        <v>0</v>
      </c>
      <c r="E23" s="8">
        <f>SUMPRODUCT(--('Unpublished CMETs'!B$2:B$980=A23))</f>
        <v>0</v>
      </c>
      <c r="F23" s="8">
        <f>SUMPRODUCT(--('5 Year Anniversary'!B$2:B$73=A23))</f>
        <v>0</v>
      </c>
      <c r="G23" s="8">
        <f>SUMPRODUCT(--('PSS Lite Projects'!B$2:B$89=A23))</f>
        <v>0</v>
      </c>
      <c r="H23" s="29"/>
      <c r="I23" s="8">
        <f ca="1">SUMPRODUCT(--('Pjt Insight Project List'!$C$2:$C$980=A23),--('Pjt Insight Project List'!H$2:H$980&lt;&gt;"On Hold"),--('Pjt Insight Project List'!AO$2:AO$980&lt;TODAY()-120))</f>
        <v>0</v>
      </c>
      <c r="J23" s="8">
        <f ca="1">SUMPRODUCT(--('Pjt Insight Project List'!$C$2:$C$980=A23),--('Pjt Insight Project List'!H$2:H$980="On Hold"),--('Pjt Insight Project List'!AO$2:AO$980&lt;TODAY()-120))</f>
        <v>0</v>
      </c>
      <c r="K23" s="8">
        <f>SUMPRODUCT(--('Pjt Insight Project List'!$C$2:$C$980=A23),--('Pjt Insight Project List'!H$2:H$980="3-Year Plan Item"))</f>
        <v>0</v>
      </c>
      <c r="L23" s="32">
        <f>SUMPRODUCT(--('Pjt Insight Project List'!C$2:C$980=A23))</f>
        <v>2</v>
      </c>
      <c r="M23" s="45">
        <f t="shared" ca="1" si="0"/>
        <v>0</v>
      </c>
      <c r="N23" s="8">
        <f t="shared" ca="1" si="1"/>
        <v>1</v>
      </c>
      <c r="O23" s="29"/>
      <c r="P23" s="96">
        <v>0</v>
      </c>
      <c r="Q23" s="96">
        <v>0</v>
      </c>
      <c r="R23" s="96">
        <v>0</v>
      </c>
      <c r="S23" s="96">
        <v>0</v>
      </c>
    </row>
    <row r="24" spans="1:20" ht="15">
      <c r="A24" s="7" t="s">
        <v>318</v>
      </c>
      <c r="B24" s="3" t="s">
        <v>3393</v>
      </c>
      <c r="C24" s="8">
        <f ca="1">COUNTIFS(Recirculation!N$2:N$82, "&lt;"&amp;TODAY(),Recirculation!B$2:B$82,"="&amp;A24)</f>
        <v>0</v>
      </c>
      <c r="D24" s="8">
        <f ca="1">COUNTIFS('Unpublished Ballots'!N$2:N$42,"&lt;"&amp;TODAY(),'Unpublished Ballots'!B$2:B$42,"="&amp;A24)</f>
        <v>0</v>
      </c>
      <c r="E24" s="8">
        <f>SUMPRODUCT(--('Unpublished CMETs'!B$2:B$980=A24))</f>
        <v>0</v>
      </c>
      <c r="F24" s="8">
        <f>SUMPRODUCT(--('5 Year Anniversary'!B$2:B$73=A24))</f>
        <v>0</v>
      </c>
      <c r="G24" s="8">
        <f>SUMPRODUCT(--('PSS Lite Projects'!B$2:B$89=A24))</f>
        <v>0</v>
      </c>
      <c r="H24" s="29"/>
      <c r="I24" s="8">
        <f ca="1">SUMPRODUCT(--('Pjt Insight Project List'!$C$2:$C$980=A24),--('Pjt Insight Project List'!H$2:H$980&lt;&gt;"On Hold"),--('Pjt Insight Project List'!AO$2:AO$980&lt;TODAY()-120))</f>
        <v>0</v>
      </c>
      <c r="J24" s="8">
        <f ca="1">SUMPRODUCT(--('Pjt Insight Project List'!$C$2:$C$980=A24),--('Pjt Insight Project List'!H$2:H$980="On Hold"),--('Pjt Insight Project List'!AO$2:AO$980&lt;TODAY()-120))</f>
        <v>1</v>
      </c>
      <c r="K24" s="8">
        <f>SUMPRODUCT(--('Pjt Insight Project List'!$C$2:$C$980=A24),--('Pjt Insight Project List'!H$2:H$980="3-Year Plan Item"))</f>
        <v>1</v>
      </c>
      <c r="L24" s="32">
        <f>SUMPRODUCT(--('Pjt Insight Project List'!C$2:C$980=A24))</f>
        <v>3</v>
      </c>
      <c r="M24" s="45">
        <f t="shared" ca="1" si="0"/>
        <v>0.33333333333333331</v>
      </c>
      <c r="N24" s="8">
        <f t="shared" ca="1" si="1"/>
        <v>0</v>
      </c>
      <c r="O24" s="29"/>
      <c r="P24" s="96">
        <v>0</v>
      </c>
      <c r="Q24" s="96">
        <v>0</v>
      </c>
      <c r="R24" s="96">
        <v>0</v>
      </c>
      <c r="S24" s="96">
        <v>0</v>
      </c>
    </row>
    <row r="25" spans="1:20" ht="15">
      <c r="A25" s="7" t="s">
        <v>1274</v>
      </c>
      <c r="B25" s="3" t="s">
        <v>3396</v>
      </c>
      <c r="C25" s="8">
        <f ca="1">COUNTIFS(Recirculation!N$2:N$82, "&lt;"&amp;TODAY(),Recirculation!B$2:B$82,"="&amp;A25)</f>
        <v>0</v>
      </c>
      <c r="D25" s="8">
        <f ca="1">COUNTIFS('Unpublished Ballots'!N$2:N$42,"&lt;"&amp;TODAY(),'Unpublished Ballots'!B$2:B$42,"="&amp;A25)</f>
        <v>0</v>
      </c>
      <c r="E25" s="8">
        <f>SUMPRODUCT(--('Unpublished CMETs'!B$2:B$980=A25))</f>
        <v>0</v>
      </c>
      <c r="F25" s="8">
        <f>SUMPRODUCT(--('5 Year Anniversary'!B$2:B$73=A25))</f>
        <v>0</v>
      </c>
      <c r="G25" s="8">
        <f>SUMPRODUCT(--('PSS Lite Projects'!B$2:B$89=A25))</f>
        <v>0</v>
      </c>
      <c r="H25" s="29"/>
      <c r="I25" s="8">
        <f ca="1">SUMPRODUCT(--('Pjt Insight Project List'!$C$2:$C$980=A25),--('Pjt Insight Project List'!H$2:H$980&lt;&gt;"On Hold"),--('Pjt Insight Project List'!AO$2:AO$980&lt;TODAY()-120))</f>
        <v>0</v>
      </c>
      <c r="J25" s="8">
        <f ca="1">SUMPRODUCT(--('Pjt Insight Project List'!$C$2:$C$980=A25),--('Pjt Insight Project List'!H$2:H$980="On Hold"),--('Pjt Insight Project List'!AO$2:AO$980&lt;TODAY()-120))</f>
        <v>0</v>
      </c>
      <c r="K25" s="8">
        <f>SUMPRODUCT(--('Pjt Insight Project List'!$C$2:$C$980=A25),--('Pjt Insight Project List'!H$2:H$980="3-Year Plan Item"))</f>
        <v>0</v>
      </c>
      <c r="L25" s="32">
        <f>SUMPRODUCT(--('Pjt Insight Project List'!C$2:C$980=A25))</f>
        <v>0</v>
      </c>
      <c r="M25" s="45">
        <f t="shared" si="0"/>
        <v>0</v>
      </c>
      <c r="N25" s="8">
        <f t="shared" ca="1" si="1"/>
        <v>1</v>
      </c>
      <c r="O25" s="29"/>
      <c r="P25" s="96">
        <v>0</v>
      </c>
      <c r="Q25" s="96">
        <v>0</v>
      </c>
      <c r="R25" s="96">
        <v>0</v>
      </c>
      <c r="S25" s="96">
        <v>0</v>
      </c>
    </row>
    <row r="26" spans="1:20" ht="15">
      <c r="A26" s="7" t="s">
        <v>2598</v>
      </c>
      <c r="B26" s="3" t="s">
        <v>712</v>
      </c>
      <c r="C26" s="8">
        <f ca="1">COUNTIFS(Recirculation!N$2:N$82, "&lt;"&amp;TODAY(),Recirculation!B$2:B$82,"="&amp;A26)</f>
        <v>0</v>
      </c>
      <c r="D26" s="8">
        <f ca="1">COUNTIFS('Unpublished Ballots'!N$2:N$42,"&lt;"&amp;TODAY(),'Unpublished Ballots'!B$2:B$42,"="&amp;A26)</f>
        <v>0</v>
      </c>
      <c r="E26" s="8">
        <f>SUMPRODUCT(--('Unpublished CMETs'!B$2:B$980=A26))</f>
        <v>0</v>
      </c>
      <c r="F26" s="8">
        <f>SUMPRODUCT(--('5 Year Anniversary'!B$2:B$73=A26))</f>
        <v>0</v>
      </c>
      <c r="G26" s="8">
        <f>SUMPRODUCT(--('PSS Lite Projects'!B$2:B$89=A26))</f>
        <v>0</v>
      </c>
      <c r="H26" s="29"/>
      <c r="I26" s="8">
        <f ca="1">SUMPRODUCT(--('Pjt Insight Project List'!$C$2:$C$980=A26),--('Pjt Insight Project List'!H$2:H$980&lt;&gt;"On Hold"),--('Pjt Insight Project List'!AO$2:AO$980&lt;TODAY()-120))</f>
        <v>0</v>
      </c>
      <c r="J26" s="8">
        <f ca="1">SUMPRODUCT(--('Pjt Insight Project List'!$C$2:$C$980=A26),--('Pjt Insight Project List'!H$2:H$980="On Hold"),--('Pjt Insight Project List'!AO$2:AO$980&lt;TODAY()-120))</f>
        <v>0</v>
      </c>
      <c r="K26" s="121">
        <f>SUMPRODUCT(--('Pjt Insight Project List'!$C$2:$C$980=A26),--('Pjt Insight Project List'!H$2:H$980="3-Year Plan Item"))</f>
        <v>0</v>
      </c>
      <c r="L26" s="32">
        <f>SUMPRODUCT(--('Pjt Insight Project List'!C$2:C$980=A26))</f>
        <v>2</v>
      </c>
      <c r="M26" s="45">
        <f t="shared" ca="1" si="0"/>
        <v>0</v>
      </c>
      <c r="N26" s="8">
        <f ca="1">(  IF(C26&gt;0,1,0) +  IF(D26&gt;0,1,0) + IF(M26&gt;0.66,1,0) )</f>
        <v>0</v>
      </c>
      <c r="O26" s="29"/>
    </row>
    <row r="27" spans="1:20" ht="15">
      <c r="A27" s="7" t="s">
        <v>2578</v>
      </c>
      <c r="B27" s="3" t="s">
        <v>712</v>
      </c>
      <c r="C27" s="8">
        <f ca="1">COUNTIFS(Recirculation!N$2:N$82, "&lt;"&amp;TODAY(),Recirculation!B$2:B$82,"="&amp;A27)</f>
        <v>0</v>
      </c>
      <c r="D27" s="8">
        <f ca="1">COUNTIFS('Unpublished Ballots'!N$2:N$42,"&lt;"&amp;TODAY(),'Unpublished Ballots'!B$2:B$42,"="&amp;A27)</f>
        <v>0</v>
      </c>
      <c r="E27" s="8">
        <f>SUMPRODUCT(--('Unpublished CMETs'!B$2:B$980=A27))</f>
        <v>0</v>
      </c>
      <c r="F27" s="8">
        <f>SUMPRODUCT(--('5 Year Anniversary'!B$2:B$73=A27))</f>
        <v>0</v>
      </c>
      <c r="G27" s="8">
        <f>SUMPRODUCT(--('PSS Lite Projects'!B$2:B$89=A27))</f>
        <v>0</v>
      </c>
      <c r="H27" s="29"/>
      <c r="I27" s="8">
        <f ca="1">SUMPRODUCT(--('Pjt Insight Project List'!$C$2:$C$980=A27),--('Pjt Insight Project List'!H$2:H$980&lt;&gt;"On Hold"),--('Pjt Insight Project List'!AO$2:AO$980&lt;TODAY()-120))</f>
        <v>3</v>
      </c>
      <c r="J27" s="8">
        <f ca="1">SUMPRODUCT(--('Pjt Insight Project List'!$C$2:$C$980=A27),--('Pjt Insight Project List'!H$2:H$980="On Hold"),--('Pjt Insight Project List'!AO$2:AO$980&lt;TODAY()-120))</f>
        <v>0</v>
      </c>
      <c r="K27" s="121">
        <f>SUMPRODUCT(--('Pjt Insight Project List'!$C$2:$C$980=A27),--('Pjt Insight Project List'!H$2:H$980="3-Year Plan Item"))</f>
        <v>0</v>
      </c>
      <c r="L27" s="32">
        <f>SUMPRODUCT(--('Pjt Insight Project List'!C$2:C$980=A27))</f>
        <v>3</v>
      </c>
      <c r="M27" s="45">
        <f ca="1">IF(L27=0,0/1,(I27+J27)/L27)</f>
        <v>1</v>
      </c>
      <c r="N27" s="8">
        <f ca="1">(  IF(C27&gt;0,1,0) +  IF(D27&gt;0,1,0) + IF(M27&gt;0.66,1,0) )</f>
        <v>1</v>
      </c>
      <c r="O27" s="29"/>
      <c r="P27" s="96">
        <v>0</v>
      </c>
      <c r="Q27" s="96">
        <v>0</v>
      </c>
      <c r="R27" s="96">
        <v>0</v>
      </c>
      <c r="S27" s="96">
        <v>0</v>
      </c>
    </row>
    <row r="28" spans="1:20" ht="15">
      <c r="A28" s="7" t="s">
        <v>2605</v>
      </c>
      <c r="B28" s="3" t="s">
        <v>712</v>
      </c>
      <c r="C28" s="8">
        <f ca="1">COUNTIFS(Recirculation!N$2:N$82, "&lt;"&amp;TODAY(),Recirculation!B$2:B$82,"="&amp;A28)</f>
        <v>0</v>
      </c>
      <c r="D28" s="8">
        <f ca="1">COUNTIFS('Unpublished Ballots'!N$2:N$42,"&lt;"&amp;TODAY(),'Unpublished Ballots'!B$2:B$42,"="&amp;A28)</f>
        <v>0</v>
      </c>
      <c r="E28" s="8">
        <f>SUMPRODUCT(--('Unpublished CMETs'!B$2:B$980=A28))</f>
        <v>0</v>
      </c>
      <c r="F28" s="8">
        <f>SUMPRODUCT(--('5 Year Anniversary'!B$2:B$73=A28))</f>
        <v>0</v>
      </c>
      <c r="G28" s="8">
        <f>SUMPRODUCT(--('PSS Lite Projects'!B$2:B$89=A28))</f>
        <v>0</v>
      </c>
      <c r="H28" s="29"/>
      <c r="I28" s="8">
        <f ca="1">SUMPRODUCT(--('Pjt Insight Project List'!$C$2:$C$980=A28),--('Pjt Insight Project List'!H$2:H$980&lt;&gt;"On Hold"),--('Pjt Insight Project List'!AO$2:AO$980&lt;TODAY()-120))</f>
        <v>1</v>
      </c>
      <c r="J28" s="8">
        <f ca="1">SUMPRODUCT(--('Pjt Insight Project List'!$C$2:$C$980=A28),--('Pjt Insight Project List'!H$2:H$980="On Hold"),--('Pjt Insight Project List'!AO$2:AO$980&lt;TODAY()-120))</f>
        <v>0</v>
      </c>
      <c r="K28" s="121">
        <f>SUMPRODUCT(--('Pjt Insight Project List'!$C$2:$C$980=A28),--('Pjt Insight Project List'!H$2:H$980="3-Year Plan Item"))</f>
        <v>0</v>
      </c>
      <c r="L28" s="32">
        <f>SUMPRODUCT(--('Pjt Insight Project List'!C$2:C$980=A28))</f>
        <v>1</v>
      </c>
      <c r="M28" s="45">
        <f ca="1">IF(L28=0,0/1,(I28+J28)/L28)</f>
        <v>1</v>
      </c>
      <c r="N28" s="8">
        <f ca="1">(  IF(C28&gt;0,1,0) +  IF(D28&gt;0,1,0) + IF(M28&gt;0.66,1,0) )</f>
        <v>1</v>
      </c>
      <c r="O28" s="29"/>
    </row>
    <row r="29" spans="1:20" ht="15">
      <c r="A29" s="7" t="s">
        <v>319</v>
      </c>
      <c r="B29" s="3" t="s">
        <v>3394</v>
      </c>
      <c r="C29" s="8">
        <f ca="1">COUNTIFS(Recirculation!N$2:N$82, "&lt;"&amp;TODAY(),Recirculation!B$2:B$82,"="&amp;A29)</f>
        <v>0</v>
      </c>
      <c r="D29" s="8">
        <f ca="1">COUNTIFS('Unpublished Ballots'!N$2:N$42,"&lt;"&amp;TODAY(),'Unpublished Ballots'!B$2:B$42,"="&amp;A29)</f>
        <v>0</v>
      </c>
      <c r="E29" s="8">
        <f>SUMPRODUCT(--('Unpublished CMETs'!B$2:B$980=A29))</f>
        <v>0</v>
      </c>
      <c r="F29" s="8">
        <f>SUMPRODUCT(--('5 Year Anniversary'!B$2:B$73=A29))</f>
        <v>0</v>
      </c>
      <c r="G29" s="8">
        <f>SUMPRODUCT(--('PSS Lite Projects'!B$2:B$89=A29))</f>
        <v>0</v>
      </c>
      <c r="H29" s="29"/>
      <c r="I29" s="8">
        <f ca="1">SUMPRODUCT(--('Pjt Insight Project List'!$C$2:$C$980=A29),--('Pjt Insight Project List'!H$2:H$980&lt;&gt;"On Hold"),--('Pjt Insight Project List'!AO$2:AO$980&lt;TODAY()-120))</f>
        <v>1</v>
      </c>
      <c r="J29" s="8">
        <f ca="1">SUMPRODUCT(--('Pjt Insight Project List'!$C$2:$C$980=A29),--('Pjt Insight Project List'!H$2:H$980="On Hold"),--('Pjt Insight Project List'!AO$2:AO$980&lt;TODAY()-120))</f>
        <v>0</v>
      </c>
      <c r="K29" s="8">
        <f>SUMPRODUCT(--('Pjt Insight Project List'!$C$2:$C$980=A29),--('Pjt Insight Project List'!H$2:H$980="3-Year Plan Item"))</f>
        <v>1</v>
      </c>
      <c r="L29" s="32">
        <f>SUMPRODUCT(--('Pjt Insight Project List'!C$2:C$980=A29))</f>
        <v>4</v>
      </c>
      <c r="M29" s="45">
        <f t="shared" ca="1" si="0"/>
        <v>0.25</v>
      </c>
      <c r="N29" s="8">
        <f t="shared" ca="1" si="1"/>
        <v>0</v>
      </c>
      <c r="O29" s="29"/>
      <c r="P29" s="96">
        <v>0</v>
      </c>
      <c r="Q29" s="96">
        <v>0</v>
      </c>
      <c r="R29" s="96">
        <v>0</v>
      </c>
      <c r="S29" s="96">
        <v>0</v>
      </c>
    </row>
    <row r="30" spans="1:20" ht="15">
      <c r="A30" s="7" t="s">
        <v>320</v>
      </c>
      <c r="B30" s="3" t="s">
        <v>3395</v>
      </c>
      <c r="C30" s="8">
        <f ca="1">COUNTIFS(Recirculation!N$2:N$82, "&lt;"&amp;TODAY(),Recirculation!B$2:B$82,"="&amp;A30)</f>
        <v>0</v>
      </c>
      <c r="D30" s="8">
        <f ca="1">COUNTIFS('Unpublished Ballots'!N$2:N$42,"&lt;"&amp;TODAY(),'Unpublished Ballots'!B$2:B$42,"="&amp;A30)</f>
        <v>1</v>
      </c>
      <c r="E30" s="8">
        <f>SUMPRODUCT(--('Unpublished CMETs'!B$2:B$980=A30))</f>
        <v>0</v>
      </c>
      <c r="F30" s="8">
        <f>SUMPRODUCT(--('5 Year Anniversary'!B$2:B$73=A30))</f>
        <v>1</v>
      </c>
      <c r="G30" s="8">
        <f>SUMPRODUCT(--('PSS Lite Projects'!B$2:B$89=A30))</f>
        <v>0</v>
      </c>
      <c r="H30" s="29"/>
      <c r="I30" s="8">
        <f ca="1">SUMPRODUCT(--('Pjt Insight Project List'!$C$2:$C$980=A30),--('Pjt Insight Project List'!H$2:H$980&lt;&gt;"On Hold"),--('Pjt Insight Project List'!AO$2:AO$980&lt;TODAY()-120))</f>
        <v>0</v>
      </c>
      <c r="J30" s="8">
        <f ca="1">SUMPRODUCT(--('Pjt Insight Project List'!$C$2:$C$980=A30),--('Pjt Insight Project List'!H$2:H$980="On Hold"),--('Pjt Insight Project List'!AO$2:AO$980&lt;TODAY()-120))</f>
        <v>0</v>
      </c>
      <c r="K30" s="8">
        <f>SUMPRODUCT(--('Pjt Insight Project List'!$C$2:$C$980=A30),--('Pjt Insight Project List'!H$2:H$980="3-Year Plan Item"))</f>
        <v>1</v>
      </c>
      <c r="L30" s="32">
        <f>SUMPRODUCT(--('Pjt Insight Project List'!C$2:C$980=A30))</f>
        <v>8</v>
      </c>
      <c r="M30" s="45">
        <f t="shared" ca="1" si="0"/>
        <v>0</v>
      </c>
      <c r="N30" s="8">
        <f t="shared" ca="1" si="1"/>
        <v>1</v>
      </c>
      <c r="O30" s="29"/>
      <c r="P30" s="96">
        <v>4</v>
      </c>
      <c r="Q30" s="96">
        <v>1</v>
      </c>
      <c r="R30" s="96">
        <v>0</v>
      </c>
      <c r="S30" s="96">
        <v>0</v>
      </c>
    </row>
    <row r="31" spans="1:20" ht="15">
      <c r="A31" s="7" t="s">
        <v>321</v>
      </c>
      <c r="B31" s="3" t="s">
        <v>3395</v>
      </c>
      <c r="C31" s="8">
        <f ca="1">COUNTIFS(Recirculation!N$2:N$82, "&lt;"&amp;TODAY(),Recirculation!B$2:B$82,"="&amp;A31)</f>
        <v>0</v>
      </c>
      <c r="D31" s="8">
        <f ca="1">COUNTIFS('Unpublished Ballots'!N$2:N$42,"&lt;"&amp;TODAY(),'Unpublished Ballots'!B$2:B$42,"="&amp;A31)</f>
        <v>0</v>
      </c>
      <c r="E31" s="8">
        <f>SUMPRODUCT(--('Unpublished CMETs'!B$2:B$980=A31))</f>
        <v>0</v>
      </c>
      <c r="F31" s="8">
        <f>SUMPRODUCT(--('5 Year Anniversary'!B$2:B$73=A31))</f>
        <v>1</v>
      </c>
      <c r="G31" s="8">
        <f>SUMPRODUCT(--('PSS Lite Projects'!B$2:B$89=A31))</f>
        <v>0</v>
      </c>
      <c r="H31" s="29"/>
      <c r="I31" s="8">
        <f ca="1">SUMPRODUCT(--('Pjt Insight Project List'!$C$2:$C$980=A31),--('Pjt Insight Project List'!H$2:H$980&lt;&gt;"On Hold"),--('Pjt Insight Project List'!AO$2:AO$980&lt;TODAY()-120))</f>
        <v>1</v>
      </c>
      <c r="J31" s="8">
        <f ca="1">SUMPRODUCT(--('Pjt Insight Project List'!$C$2:$C$980=A31),--('Pjt Insight Project List'!H$2:H$980="On Hold"),--('Pjt Insight Project List'!AO$2:AO$980&lt;TODAY()-120))</f>
        <v>0</v>
      </c>
      <c r="K31" s="8">
        <f>SUMPRODUCT(--('Pjt Insight Project List'!$C$2:$C$980=A31),--('Pjt Insight Project List'!H$2:H$980="3-Year Plan Item"))</f>
        <v>1</v>
      </c>
      <c r="L31" s="32">
        <f>SUMPRODUCT(--('Pjt Insight Project List'!C$2:C$980=A31))</f>
        <v>3</v>
      </c>
      <c r="M31" s="45">
        <f t="shared" ca="1" si="0"/>
        <v>0.33333333333333331</v>
      </c>
      <c r="N31" s="8">
        <f t="shared" ca="1" si="1"/>
        <v>0</v>
      </c>
      <c r="O31" s="29"/>
      <c r="P31" s="96">
        <v>2</v>
      </c>
      <c r="Q31" s="96">
        <v>0</v>
      </c>
      <c r="R31" s="96">
        <v>1</v>
      </c>
      <c r="S31" s="96">
        <v>0</v>
      </c>
    </row>
    <row r="32" spans="1:20" ht="15">
      <c r="A32" s="7" t="s">
        <v>1377</v>
      </c>
      <c r="B32" s="3" t="s">
        <v>3396</v>
      </c>
      <c r="C32" s="8">
        <f ca="1">COUNTIFS(Recirculation!N$2:N$82, "&lt;"&amp;TODAY(),Recirculation!B$2:B$82,"="&amp;A32)</f>
        <v>0</v>
      </c>
      <c r="D32" s="8">
        <f ca="1">COUNTIFS('Unpublished Ballots'!N$2:N$42,"&lt;"&amp;TODAY(),'Unpublished Ballots'!B$2:B$42,"="&amp;A32)</f>
        <v>0</v>
      </c>
      <c r="E32" s="8">
        <f>SUMPRODUCT(--('Unpublished CMETs'!B$2:B$980=A32))</f>
        <v>0</v>
      </c>
      <c r="F32" s="8">
        <f>SUMPRODUCT(--('5 Year Anniversary'!B$2:B$73=A32))</f>
        <v>0</v>
      </c>
      <c r="G32" s="8">
        <f>SUMPRODUCT(--('PSS Lite Projects'!B$2:B$89=A32))</f>
        <v>0</v>
      </c>
      <c r="H32" s="29"/>
      <c r="I32" s="8">
        <f ca="1">SUMPRODUCT(--('Pjt Insight Project List'!$C$2:$C$980=A32),--('Pjt Insight Project List'!H$2:H$980&lt;&gt;"On Hold"),--('Pjt Insight Project List'!AO$2:AO$980&lt;TODAY()-120))</f>
        <v>4</v>
      </c>
      <c r="J32" s="8">
        <f ca="1">SUMPRODUCT(--('Pjt Insight Project List'!$C$2:$C$980=A32),--('Pjt Insight Project List'!H$2:H$980="On Hold"),--('Pjt Insight Project List'!AO$2:AO$980&lt;TODAY()-120))</f>
        <v>0</v>
      </c>
      <c r="K32" s="8">
        <f>SUMPRODUCT(--('Pjt Insight Project List'!$C$2:$C$980=A32),--('Pjt Insight Project List'!H$2:H$980="3-Year Plan Item"))</f>
        <v>5</v>
      </c>
      <c r="L32" s="32">
        <f>SUMPRODUCT(--('Pjt Insight Project List'!C$2:C$980=A32))</f>
        <v>5</v>
      </c>
      <c r="M32" s="45">
        <f t="shared" ca="1" si="0"/>
        <v>0.8</v>
      </c>
      <c r="N32" s="8">
        <f t="shared" ca="1" si="1"/>
        <v>1</v>
      </c>
      <c r="O32" s="29"/>
      <c r="P32" s="96">
        <v>0</v>
      </c>
      <c r="Q32" s="96">
        <v>0</v>
      </c>
      <c r="R32" s="96">
        <v>0</v>
      </c>
      <c r="S32" s="96">
        <v>0</v>
      </c>
      <c r="T32" s="84"/>
    </row>
    <row r="33" spans="1:19" ht="15">
      <c r="A33" s="7" t="s">
        <v>1275</v>
      </c>
      <c r="B33" s="3" t="s">
        <v>3393</v>
      </c>
      <c r="C33" s="8">
        <f ca="1">COUNTIFS(Recirculation!N$2:N$82, "&lt;"&amp;TODAY(),Recirculation!B$2:B$82,"="&amp;A33)</f>
        <v>0</v>
      </c>
      <c r="D33" s="8">
        <f ca="1">COUNTIFS('Unpublished Ballots'!N$2:N$42,"&lt;"&amp;TODAY(),'Unpublished Ballots'!B$2:B$42,"="&amp;A33)</f>
        <v>0</v>
      </c>
      <c r="E33" s="8">
        <f>SUMPRODUCT(--('Unpublished CMETs'!B$2:B$980=A33))</f>
        <v>0</v>
      </c>
      <c r="F33" s="8">
        <f>SUMPRODUCT(--('5 Year Anniversary'!B$2:B$73=A33))</f>
        <v>0</v>
      </c>
      <c r="G33" s="8">
        <f>SUMPRODUCT(--('PSS Lite Projects'!B$2:B$89=A33))</f>
        <v>0</v>
      </c>
      <c r="H33" s="29"/>
      <c r="I33" s="8">
        <f ca="1">SUMPRODUCT(--('Pjt Insight Project List'!$C$2:$C$980=A33),--('Pjt Insight Project List'!H$2:H$980&lt;&gt;"On Hold"),--('Pjt Insight Project List'!AO$2:AO$980&lt;TODAY()-120))</f>
        <v>1</v>
      </c>
      <c r="J33" s="8">
        <f ca="1">SUMPRODUCT(--('Pjt Insight Project List'!$C$2:$C$980=A33),--('Pjt Insight Project List'!H$2:H$980="On Hold"),--('Pjt Insight Project List'!AO$2:AO$980&lt;TODAY()-120))</f>
        <v>0</v>
      </c>
      <c r="K33" s="8">
        <f>SUMPRODUCT(--('Pjt Insight Project List'!$C$2:$C$980=A33),--('Pjt Insight Project List'!H$2:H$980="3-Year Plan Item"))</f>
        <v>0</v>
      </c>
      <c r="L33" s="32">
        <f>SUMPRODUCT(--('Pjt Insight Project List'!C$2:C$980=A33))</f>
        <v>1</v>
      </c>
      <c r="M33" s="45">
        <f t="shared" ca="1" si="0"/>
        <v>1</v>
      </c>
      <c r="N33" s="8">
        <f t="shared" ca="1" si="1"/>
        <v>2</v>
      </c>
      <c r="O33" s="29"/>
      <c r="P33" s="96">
        <v>0</v>
      </c>
      <c r="Q33" s="96">
        <v>0</v>
      </c>
      <c r="R33" s="96">
        <v>0</v>
      </c>
      <c r="S33" s="96">
        <v>0</v>
      </c>
    </row>
    <row r="34" spans="1:19" ht="15">
      <c r="A34" s="7" t="s">
        <v>89</v>
      </c>
      <c r="B34" s="3" t="s">
        <v>3395</v>
      </c>
      <c r="C34" s="8">
        <f ca="1">COUNTIFS(Recirculation!N$2:N$82, "&lt;"&amp;TODAY(),Recirculation!B$2:B$82,"="&amp;A34)</f>
        <v>0</v>
      </c>
      <c r="D34" s="8">
        <f ca="1">COUNTIFS('Unpublished Ballots'!N$2:N$42,"&lt;"&amp;TODAY(),'Unpublished Ballots'!B$2:B$42,"="&amp;A34)</f>
        <v>0</v>
      </c>
      <c r="E34" s="8">
        <f>SUMPRODUCT(--('Unpublished CMETs'!B$2:B$980=A34))</f>
        <v>0</v>
      </c>
      <c r="F34" s="8">
        <f>SUMPRODUCT(--('5 Year Anniversary'!B$2:B$73=A34))</f>
        <v>0</v>
      </c>
      <c r="G34" s="8">
        <f>SUMPRODUCT(--('PSS Lite Projects'!B$2:B$89=A34))</f>
        <v>0</v>
      </c>
      <c r="H34" s="29"/>
      <c r="I34" s="8">
        <f ca="1">SUMPRODUCT(--('Pjt Insight Project List'!$C$2:$C$980=A34),--('Pjt Insight Project List'!H$2:H$980&lt;&gt;"On Hold"),--('Pjt Insight Project List'!AO$2:AO$980&lt;TODAY()-120))</f>
        <v>1</v>
      </c>
      <c r="J34" s="8">
        <f ca="1">SUMPRODUCT(--('Pjt Insight Project List'!$C$2:$C$980=A34),--('Pjt Insight Project List'!H$2:H$980="On Hold"),--('Pjt Insight Project List'!AO$2:AO$980&lt;TODAY()-120))</f>
        <v>0</v>
      </c>
      <c r="K34" s="8">
        <f>SUMPRODUCT(--('Pjt Insight Project List'!$C$2:$C$980=A34),--('Pjt Insight Project List'!H$2:H$980="3-Year Plan Item"))</f>
        <v>0</v>
      </c>
      <c r="L34" s="32">
        <f>SUMPRODUCT(--('Pjt Insight Project List'!C$2:C$980=A34))</f>
        <v>3</v>
      </c>
      <c r="M34" s="45">
        <f t="shared" ca="1" si="0"/>
        <v>0.33333333333333331</v>
      </c>
      <c r="N34" s="8">
        <f t="shared" ca="1" si="1"/>
        <v>1</v>
      </c>
      <c r="O34" s="29"/>
      <c r="P34" s="96">
        <v>0</v>
      </c>
      <c r="Q34" s="96">
        <v>0</v>
      </c>
      <c r="R34" s="96">
        <v>0</v>
      </c>
      <c r="S34" s="96">
        <v>0</v>
      </c>
    </row>
    <row r="35" spans="1:19" ht="15">
      <c r="A35" s="7" t="s">
        <v>363</v>
      </c>
      <c r="B35" s="3" t="s">
        <v>3395</v>
      </c>
      <c r="C35" s="8">
        <f ca="1">COUNTIFS(Recirculation!N$2:N$82, "&lt;"&amp;TODAY(),Recirculation!B$2:B$82,"="&amp;A35)</f>
        <v>0</v>
      </c>
      <c r="D35" s="8">
        <f ca="1">COUNTIFS('Unpublished Ballots'!N$2:N$42,"&lt;"&amp;TODAY(),'Unpublished Ballots'!B$2:B$42,"="&amp;A35)</f>
        <v>0</v>
      </c>
      <c r="E35" s="8">
        <f>SUMPRODUCT(--('Unpublished CMETs'!B$2:B$980=A35))</f>
        <v>0</v>
      </c>
      <c r="F35" s="8">
        <f>SUMPRODUCT(--('5 Year Anniversary'!B$2:B$73=A35))</f>
        <v>1</v>
      </c>
      <c r="G35" s="8">
        <f>SUMPRODUCT(--('PSS Lite Projects'!B$2:B$89=A35))</f>
        <v>0</v>
      </c>
      <c r="H35" s="29"/>
      <c r="I35" s="8">
        <f ca="1">SUMPRODUCT(--('Pjt Insight Project List'!$C$2:$C$980=A35),--('Pjt Insight Project List'!H$2:H$980&lt;&gt;"On Hold"),--('Pjt Insight Project List'!AO$2:AO$980&lt;TODAY()-120))</f>
        <v>1</v>
      </c>
      <c r="J35" s="8">
        <f ca="1">SUMPRODUCT(--('Pjt Insight Project List'!$C$2:$C$980=A35),--('Pjt Insight Project List'!H$2:H$980="On Hold"),--('Pjt Insight Project List'!AO$2:AO$980&lt;TODAY()-120))</f>
        <v>1</v>
      </c>
      <c r="K35" s="8">
        <f>SUMPRODUCT(--('Pjt Insight Project List'!$C$2:$C$980=A35),--('Pjt Insight Project List'!H$2:H$980="3-Year Plan Item"))</f>
        <v>0</v>
      </c>
      <c r="L35" s="32">
        <f>SUMPRODUCT(--('Pjt Insight Project List'!C$2:C$980=A35))</f>
        <v>3</v>
      </c>
      <c r="M35" s="45">
        <f t="shared" ca="1" si="0"/>
        <v>0.66666666666666663</v>
      </c>
      <c r="N35" s="8">
        <f t="shared" ca="1" si="1"/>
        <v>2</v>
      </c>
      <c r="O35" s="29"/>
      <c r="P35" s="96">
        <v>1</v>
      </c>
      <c r="Q35" s="96">
        <v>0</v>
      </c>
      <c r="R35" s="96">
        <v>1</v>
      </c>
      <c r="S35" s="96">
        <v>0</v>
      </c>
    </row>
    <row r="36" spans="1:19" ht="15">
      <c r="A36" s="7" t="s">
        <v>322</v>
      </c>
      <c r="B36" s="3" t="s">
        <v>3394</v>
      </c>
      <c r="C36" s="8">
        <f ca="1">COUNTIFS(Recirculation!N$2:N$82, "&lt;"&amp;TODAY(),Recirculation!B$2:B$82,"="&amp;A36)</f>
        <v>0</v>
      </c>
      <c r="D36" s="8">
        <f ca="1">COUNTIFS('Unpublished Ballots'!N$2:N$42,"&lt;"&amp;TODAY(),'Unpublished Ballots'!B$2:B$42,"="&amp;A36)</f>
        <v>0</v>
      </c>
      <c r="E36" s="8">
        <f>SUMPRODUCT(--('Unpublished CMETs'!B$2:B$980=A36))</f>
        <v>0</v>
      </c>
      <c r="F36" s="8">
        <f>SUMPRODUCT(--('5 Year Anniversary'!B$2:B$73=A36))</f>
        <v>1</v>
      </c>
      <c r="G36" s="8">
        <f>SUMPRODUCT(--('PSS Lite Projects'!B$2:B$89=A36))</f>
        <v>0</v>
      </c>
      <c r="H36" s="29"/>
      <c r="I36" s="8">
        <f ca="1">SUMPRODUCT(--('Pjt Insight Project List'!$C$2:$C$980=A36),--('Pjt Insight Project List'!H$2:H$980&lt;&gt;"On Hold"),--('Pjt Insight Project List'!AO$2:AO$980&lt;TODAY()-120))</f>
        <v>4</v>
      </c>
      <c r="J36" s="8">
        <f ca="1">SUMPRODUCT(--('Pjt Insight Project List'!$C$2:$C$980=A36),--('Pjt Insight Project List'!H$2:H$980="On Hold"),--('Pjt Insight Project List'!AO$2:AO$980&lt;TODAY()-120))</f>
        <v>2</v>
      </c>
      <c r="K36" s="8">
        <f>SUMPRODUCT(--('Pjt Insight Project List'!$C$2:$C$980=A36),--('Pjt Insight Project List'!H$2:H$980="3-Year Plan Item"))</f>
        <v>4</v>
      </c>
      <c r="L36" s="32">
        <f>SUMPRODUCT(--('Pjt Insight Project List'!C$2:C$980=A36))</f>
        <v>31</v>
      </c>
      <c r="M36" s="45">
        <f t="shared" ca="1" si="0"/>
        <v>0.19354838709677419</v>
      </c>
      <c r="N36" s="8">
        <f t="shared" ca="1" si="1"/>
        <v>0</v>
      </c>
      <c r="O36" s="29"/>
      <c r="P36" s="96">
        <v>9</v>
      </c>
      <c r="Q36" s="96">
        <v>2</v>
      </c>
      <c r="R36" s="96">
        <v>0</v>
      </c>
      <c r="S36" s="96">
        <v>0</v>
      </c>
    </row>
    <row r="37" spans="1:19" ht="15">
      <c r="A37" s="7" t="s">
        <v>323</v>
      </c>
      <c r="B37" s="3" t="s">
        <v>3394</v>
      </c>
      <c r="C37" s="8">
        <f ca="1">COUNTIFS(Recirculation!N$2:N$82, "&lt;"&amp;TODAY(),Recirculation!B$2:B$82,"="&amp;A37)</f>
        <v>0</v>
      </c>
      <c r="D37" s="8">
        <f ca="1">COUNTIFS('Unpublished Ballots'!N$2:N$42,"&lt;"&amp;TODAY(),'Unpublished Ballots'!B$2:B$42,"="&amp;A37)</f>
        <v>1</v>
      </c>
      <c r="E37" s="8">
        <f>SUMPRODUCT(--('Unpublished CMETs'!B$2:B$980=A37))</f>
        <v>0</v>
      </c>
      <c r="F37" s="8">
        <f>SUMPRODUCT(--('5 Year Anniversary'!B$2:B$73=A37))</f>
        <v>0</v>
      </c>
      <c r="G37" s="8">
        <f>SUMPRODUCT(--('PSS Lite Projects'!B$2:B$89=A37))</f>
        <v>0</v>
      </c>
      <c r="H37" s="29"/>
      <c r="I37" s="8">
        <f ca="1">SUMPRODUCT(--('Pjt Insight Project List'!$C$2:$C$980=A37),--('Pjt Insight Project List'!H$2:H$980&lt;&gt;"On Hold"),--('Pjt Insight Project List'!AO$2:AO$980&lt;TODAY()-120))</f>
        <v>1</v>
      </c>
      <c r="J37" s="8">
        <f ca="1">SUMPRODUCT(--('Pjt Insight Project List'!$C$2:$C$980=A37),--('Pjt Insight Project List'!H$2:H$980="On Hold"),--('Pjt Insight Project List'!AO$2:AO$980&lt;TODAY()-120))</f>
        <v>0</v>
      </c>
      <c r="K37" s="8">
        <f>SUMPRODUCT(--('Pjt Insight Project List'!$C$2:$C$980=A37),--('Pjt Insight Project List'!H$2:H$980="3-Year Plan Item"))</f>
        <v>2</v>
      </c>
      <c r="L37" s="32">
        <f>SUMPRODUCT(--('Pjt Insight Project List'!C$2:C$980=A37))</f>
        <v>7</v>
      </c>
      <c r="M37" s="45">
        <f t="shared" ca="1" si="0"/>
        <v>0.14285714285714285</v>
      </c>
      <c r="N37" s="8">
        <f t="shared" ca="1" si="1"/>
        <v>1</v>
      </c>
      <c r="O37" s="29"/>
      <c r="P37" s="96">
        <v>0</v>
      </c>
      <c r="Q37" s="96">
        <v>0</v>
      </c>
      <c r="R37" s="96">
        <v>0</v>
      </c>
      <c r="S37" s="96">
        <v>0</v>
      </c>
    </row>
    <row r="38" spans="1:19" ht="15">
      <c r="A38" s="7" t="s">
        <v>324</v>
      </c>
      <c r="B38" s="3" t="s">
        <v>3393</v>
      </c>
      <c r="C38" s="8">
        <f ca="1">COUNTIFS(Recirculation!N$2:N$82, "&lt;"&amp;TODAY(),Recirculation!B$2:B$82,"="&amp;A38)</f>
        <v>0</v>
      </c>
      <c r="D38" s="8">
        <f ca="1">COUNTIFS('Unpublished Ballots'!N$2:N$42,"&lt;"&amp;TODAY(),'Unpublished Ballots'!B$2:B$42,"="&amp;A38)</f>
        <v>1</v>
      </c>
      <c r="E38" s="8">
        <f>SUMPRODUCT(--('Unpublished CMETs'!B$2:B$980=A38))</f>
        <v>0</v>
      </c>
      <c r="F38" s="8">
        <f>SUMPRODUCT(--('5 Year Anniversary'!B$2:B$73=A38))</f>
        <v>0</v>
      </c>
      <c r="G38" s="8">
        <f>SUMPRODUCT(--('PSS Lite Projects'!B$2:B$89=A38))</f>
        <v>0</v>
      </c>
      <c r="H38" s="29"/>
      <c r="I38" s="8">
        <f ca="1">SUMPRODUCT(--('Pjt Insight Project List'!$C$2:$C$980=A38),--('Pjt Insight Project List'!H$2:H$980&lt;&gt;"On Hold"),--('Pjt Insight Project List'!AO$2:AO$980&lt;TODAY()-120))</f>
        <v>6</v>
      </c>
      <c r="J38" s="8">
        <f ca="1">SUMPRODUCT(--('Pjt Insight Project List'!$C$2:$C$980=A38),--('Pjt Insight Project List'!H$2:H$980="On Hold"),--('Pjt Insight Project List'!AO$2:AO$980&lt;TODAY()-120))</f>
        <v>2</v>
      </c>
      <c r="K38" s="8">
        <f>SUMPRODUCT(--('Pjt Insight Project List'!$C$2:$C$980=A38),--('Pjt Insight Project List'!H$2:H$980="3-Year Plan Item"))</f>
        <v>2</v>
      </c>
      <c r="L38" s="32">
        <f>SUMPRODUCT(--('Pjt Insight Project List'!C$2:C$980=A38))</f>
        <v>14</v>
      </c>
      <c r="M38" s="45">
        <f t="shared" ca="1" si="0"/>
        <v>0.5714285714285714</v>
      </c>
      <c r="N38" s="8">
        <f t="shared" ca="1" si="1"/>
        <v>1</v>
      </c>
      <c r="O38" s="29"/>
      <c r="P38" s="96">
        <v>2</v>
      </c>
      <c r="Q38" s="96">
        <v>0</v>
      </c>
      <c r="R38" s="96">
        <v>1</v>
      </c>
      <c r="S38" s="96">
        <v>0</v>
      </c>
    </row>
    <row r="39" spans="1:19" ht="15">
      <c r="A39" s="7" t="s">
        <v>325</v>
      </c>
      <c r="B39" s="3" t="s">
        <v>3393</v>
      </c>
      <c r="C39" s="8">
        <f ca="1">COUNTIFS(Recirculation!N$2:N$82, "&lt;"&amp;TODAY(),Recirculation!B$2:B$82,"="&amp;A39)</f>
        <v>0</v>
      </c>
      <c r="D39" s="8">
        <f ca="1">COUNTIFS('Unpublished Ballots'!N$2:N$42,"&lt;"&amp;TODAY(),'Unpublished Ballots'!B$2:B$42,"="&amp;A39)</f>
        <v>0</v>
      </c>
      <c r="E39" s="8">
        <f>SUMPRODUCT(--('Unpublished CMETs'!B$2:B$980=A39))</f>
        <v>0</v>
      </c>
      <c r="F39" s="8">
        <f>SUMPRODUCT(--('5 Year Anniversary'!B$2:B$73=A39))</f>
        <v>0</v>
      </c>
      <c r="G39" s="8">
        <f>SUMPRODUCT(--('PSS Lite Projects'!B$2:B$89=A39))</f>
        <v>0</v>
      </c>
      <c r="H39" s="29"/>
      <c r="I39" s="8">
        <f ca="1">SUMPRODUCT(--('Pjt Insight Project List'!$C$2:$C$980=A39),--('Pjt Insight Project List'!H$2:H$980&lt;&gt;"On Hold"),--('Pjt Insight Project List'!AO$2:AO$980&lt;TODAY()-120))</f>
        <v>1</v>
      </c>
      <c r="J39" s="8">
        <f ca="1">SUMPRODUCT(--('Pjt Insight Project List'!$C$2:$C$980=A39),--('Pjt Insight Project List'!H$2:H$980="On Hold"),--('Pjt Insight Project List'!AO$2:AO$980&lt;TODAY()-120))</f>
        <v>0</v>
      </c>
      <c r="K39" s="8">
        <f>SUMPRODUCT(--('Pjt Insight Project List'!$C$2:$C$980=A39),--('Pjt Insight Project List'!H$2:H$980="3-Year Plan Item"))</f>
        <v>2</v>
      </c>
      <c r="L39" s="32">
        <f>SUMPRODUCT(--('Pjt Insight Project List'!C$2:C$980=A39))</f>
        <v>13</v>
      </c>
      <c r="M39" s="45">
        <f t="shared" ca="1" si="0"/>
        <v>7.6923076923076927E-2</v>
      </c>
      <c r="N39" s="8">
        <f t="shared" ca="1" si="1"/>
        <v>0</v>
      </c>
      <c r="O39" s="29"/>
      <c r="P39" s="96">
        <v>0</v>
      </c>
      <c r="Q39" s="96">
        <v>0</v>
      </c>
      <c r="R39" s="96">
        <v>0</v>
      </c>
      <c r="S39" s="96">
        <v>0</v>
      </c>
    </row>
    <row r="40" spans="1:19" ht="15">
      <c r="A40" s="7" t="s">
        <v>326</v>
      </c>
      <c r="B40" s="3" t="s">
        <v>3396</v>
      </c>
      <c r="C40" s="8">
        <f ca="1">COUNTIFS(Recirculation!N$2:N$82, "&lt;"&amp;TODAY(),Recirculation!B$2:B$82,"="&amp;A40)</f>
        <v>0</v>
      </c>
      <c r="D40" s="8">
        <f ca="1">COUNTIFS('Unpublished Ballots'!N$2:N$42,"&lt;"&amp;TODAY(),'Unpublished Ballots'!B$2:B$42,"="&amp;A40)</f>
        <v>0</v>
      </c>
      <c r="E40" s="8">
        <f>SUMPRODUCT(--('Unpublished CMETs'!B$2:B$980=A40))</f>
        <v>0</v>
      </c>
      <c r="F40" s="8">
        <f>SUMPRODUCT(--('5 Year Anniversary'!B$2:B$73=A40))</f>
        <v>0</v>
      </c>
      <c r="G40" s="8">
        <f>SUMPRODUCT(--('PSS Lite Projects'!B$2:B$89=A40))</f>
        <v>1</v>
      </c>
      <c r="H40" s="29"/>
      <c r="I40" s="8">
        <f ca="1">SUMPRODUCT(--('Pjt Insight Project List'!$C$2:$C$980=A40),--('Pjt Insight Project List'!H$2:H$980&lt;&gt;"On Hold"),--('Pjt Insight Project List'!AO$2:AO$980&lt;TODAY()-120))</f>
        <v>3</v>
      </c>
      <c r="J40" s="8">
        <f ca="1">SUMPRODUCT(--('Pjt Insight Project List'!$C$2:$C$980=A40),--('Pjt Insight Project List'!H$2:H$980="On Hold"),--('Pjt Insight Project List'!AO$2:AO$980&lt;TODAY()-120))</f>
        <v>0</v>
      </c>
      <c r="K40" s="8">
        <f>SUMPRODUCT(--('Pjt Insight Project List'!$C$2:$C$980=A40),--('Pjt Insight Project List'!H$2:H$980="3-Year Plan Item"))</f>
        <v>2</v>
      </c>
      <c r="L40" s="32">
        <f>SUMPRODUCT(--('Pjt Insight Project List'!C$2:C$980=A40))</f>
        <v>3</v>
      </c>
      <c r="M40" s="45">
        <f t="shared" ca="1" si="0"/>
        <v>1</v>
      </c>
      <c r="N40" s="8">
        <f t="shared" ca="1" si="1"/>
        <v>1</v>
      </c>
      <c r="O40" s="29"/>
      <c r="P40" s="96">
        <v>0</v>
      </c>
      <c r="Q40" s="96">
        <v>0</v>
      </c>
      <c r="R40" s="96">
        <v>0</v>
      </c>
      <c r="S40" s="96">
        <v>0</v>
      </c>
    </row>
    <row r="41" spans="1:19" ht="15">
      <c r="A41" s="7" t="s">
        <v>327</v>
      </c>
      <c r="B41" s="3" t="s">
        <v>3396</v>
      </c>
      <c r="C41" s="8">
        <f ca="1">COUNTIFS(Recirculation!N$2:N$82, "&lt;"&amp;TODAY(),Recirculation!B$2:B$82,"="&amp;A41)</f>
        <v>0</v>
      </c>
      <c r="D41" s="8">
        <f ca="1">COUNTIFS('Unpublished Ballots'!N$2:N$42,"&lt;"&amp;TODAY(),'Unpublished Ballots'!B$2:B$42,"="&amp;A41)</f>
        <v>0</v>
      </c>
      <c r="E41" s="8">
        <f>SUMPRODUCT(--('Unpublished CMETs'!B$2:B$980=A41))</f>
        <v>0</v>
      </c>
      <c r="F41" s="8">
        <f>SUMPRODUCT(--('5 Year Anniversary'!B$2:B$73=A41))</f>
        <v>0</v>
      </c>
      <c r="G41" s="8">
        <f>SUMPRODUCT(--('PSS Lite Projects'!B$2:B$89=A41))</f>
        <v>0</v>
      </c>
      <c r="H41" s="29"/>
      <c r="I41" s="8">
        <f ca="1">SUMPRODUCT(--('Pjt Insight Project List'!$C$2:$C$980=A41),--('Pjt Insight Project List'!H$2:H$980&lt;&gt;"On Hold"),--('Pjt Insight Project List'!AO$2:AO$980&lt;TODAY()-120))</f>
        <v>0</v>
      </c>
      <c r="J41" s="8">
        <f ca="1">SUMPRODUCT(--('Pjt Insight Project List'!$C$2:$C$980=A41),--('Pjt Insight Project List'!H$2:H$980="On Hold"),--('Pjt Insight Project List'!AO$2:AO$980&lt;TODAY()-120))</f>
        <v>0</v>
      </c>
      <c r="K41" s="8">
        <f>SUMPRODUCT(--('Pjt Insight Project List'!$C$2:$C$980=A41),--('Pjt Insight Project List'!H$2:H$980="3-Year Plan Item"))</f>
        <v>3</v>
      </c>
      <c r="L41" s="32">
        <f>SUMPRODUCT(--('Pjt Insight Project List'!C$2:C$980=A41))</f>
        <v>3</v>
      </c>
      <c r="M41" s="45">
        <f t="shared" ca="1" si="0"/>
        <v>0</v>
      </c>
      <c r="N41" s="8">
        <f t="shared" ca="1" si="1"/>
        <v>0</v>
      </c>
      <c r="O41" s="29"/>
      <c r="P41" s="96">
        <v>0</v>
      </c>
      <c r="Q41" s="96">
        <v>0</v>
      </c>
      <c r="R41" s="96">
        <v>0</v>
      </c>
      <c r="S41" s="96">
        <v>0</v>
      </c>
    </row>
    <row r="42" spans="1:19" ht="15">
      <c r="A42" s="7" t="s">
        <v>2849</v>
      </c>
      <c r="B42" s="3" t="s">
        <v>3393</v>
      </c>
      <c r="C42" s="8">
        <f ca="1">COUNTIFS(Recirculation!N$2:N$82, "&lt;"&amp;TODAY(),Recirculation!B$2:B$82,"="&amp;A42)</f>
        <v>0</v>
      </c>
      <c r="D42" s="8">
        <f ca="1">COUNTIFS('Unpublished Ballots'!N$2:N$42,"&lt;"&amp;TODAY(),'Unpublished Ballots'!B$2:B$42,"="&amp;A42)</f>
        <v>0</v>
      </c>
      <c r="E42" s="8">
        <f>SUMPRODUCT(--('Unpublished CMETs'!B$2:B$980=A42))</f>
        <v>0</v>
      </c>
      <c r="F42" s="8">
        <f>SUMPRODUCT(--('5 Year Anniversary'!B$2:B$73=A42))</f>
        <v>0</v>
      </c>
      <c r="G42" s="8">
        <f>SUMPRODUCT(--('PSS Lite Projects'!B$2:B$89=A42))</f>
        <v>0</v>
      </c>
      <c r="H42" s="29"/>
      <c r="I42" s="8">
        <f ca="1">SUMPRODUCT(--('Pjt Insight Project List'!$C$2:$C$980=A42),--('Pjt Insight Project List'!H$2:H$980&lt;&gt;"On Hold"),--('Pjt Insight Project List'!AO$2:AO$980&lt;TODAY()-120))</f>
        <v>6</v>
      </c>
      <c r="J42" s="8">
        <f ca="1">SUMPRODUCT(--('Pjt Insight Project List'!$C$2:$C$980=A42),--('Pjt Insight Project List'!H$2:H$980="On Hold"),--('Pjt Insight Project List'!AO$2:AO$980&lt;TODAY()-120))</f>
        <v>0</v>
      </c>
      <c r="K42" s="8">
        <f>SUMPRODUCT(--('Pjt Insight Project List'!$C$2:$C$980=A42),--('Pjt Insight Project List'!H$2:H$980="3-Year Plan Item"))</f>
        <v>0</v>
      </c>
      <c r="L42" s="32">
        <f>SUMPRODUCT(--('Pjt Insight Project List'!C$2:C$980=A42))</f>
        <v>19</v>
      </c>
      <c r="M42" s="45">
        <f t="shared" ca="1" si="0"/>
        <v>0.31578947368421051</v>
      </c>
      <c r="N42" s="8">
        <f t="shared" ca="1" si="1"/>
        <v>1</v>
      </c>
      <c r="O42" s="29"/>
      <c r="P42" s="96">
        <v>9</v>
      </c>
      <c r="Q42" s="96">
        <v>4</v>
      </c>
      <c r="R42" s="96">
        <v>0</v>
      </c>
      <c r="S42" s="96">
        <v>0</v>
      </c>
    </row>
    <row r="43" spans="1:19" ht="15">
      <c r="A43" s="7" t="s">
        <v>328</v>
      </c>
      <c r="B43" s="3" t="s">
        <v>3396</v>
      </c>
      <c r="C43" s="8">
        <f ca="1">COUNTIFS(Recirculation!N$2:N$82, "&lt;"&amp;TODAY(),Recirculation!B$2:B$82,"="&amp;A43)</f>
        <v>0</v>
      </c>
      <c r="D43" s="8">
        <f ca="1">COUNTIFS('Unpublished Ballots'!N$2:N$42,"&lt;"&amp;TODAY(),'Unpublished Ballots'!B$2:B$42,"="&amp;A43)</f>
        <v>0</v>
      </c>
      <c r="E43" s="8">
        <f>SUMPRODUCT(--('Unpublished CMETs'!B$2:B$980=A43))</f>
        <v>0</v>
      </c>
      <c r="F43" s="8">
        <f>SUMPRODUCT(--('5 Year Anniversary'!B$2:B$73=A43))</f>
        <v>0</v>
      </c>
      <c r="G43" s="8">
        <f>SUMPRODUCT(--('PSS Lite Projects'!B$2:B$89=A43))</f>
        <v>0</v>
      </c>
      <c r="H43" s="29"/>
      <c r="I43" s="8">
        <f ca="1">SUMPRODUCT(--('Pjt Insight Project List'!$C$2:$C$980=A43),--('Pjt Insight Project List'!H$2:H$980&lt;&gt;"On Hold"),--('Pjt Insight Project List'!AO$2:AO$980&lt;TODAY()-120))</f>
        <v>1</v>
      </c>
      <c r="J43" s="8">
        <f ca="1">SUMPRODUCT(--('Pjt Insight Project List'!$C$2:$C$980=A43),--('Pjt Insight Project List'!H$2:H$980="On Hold"),--('Pjt Insight Project List'!AO$2:AO$980&lt;TODAY()-120))</f>
        <v>0</v>
      </c>
      <c r="K43" s="8">
        <f>SUMPRODUCT(--('Pjt Insight Project List'!$C$2:$C$980=A43),--('Pjt Insight Project List'!H$2:H$980="3-Year Plan Item"))</f>
        <v>2</v>
      </c>
      <c r="L43" s="32">
        <f>SUMPRODUCT(--('Pjt Insight Project List'!C$2:C$980=A43))</f>
        <v>7</v>
      </c>
      <c r="M43" s="45">
        <f t="shared" ca="1" si="0"/>
        <v>0.14285714285714285</v>
      </c>
      <c r="N43" s="8">
        <f t="shared" ca="1" si="1"/>
        <v>0</v>
      </c>
      <c r="O43" s="29"/>
      <c r="P43" s="96">
        <v>0</v>
      </c>
      <c r="Q43" s="96">
        <v>0</v>
      </c>
      <c r="R43" s="96">
        <v>0</v>
      </c>
      <c r="S43" s="96">
        <v>0</v>
      </c>
    </row>
    <row r="44" spans="1:19" ht="15">
      <c r="A44" s="7" t="s">
        <v>329</v>
      </c>
      <c r="B44" s="3" t="s">
        <v>3395</v>
      </c>
      <c r="C44" s="8">
        <f ca="1">COUNTIFS(Recirculation!N$2:N$82, "&lt;"&amp;TODAY(),Recirculation!B$2:B$82,"="&amp;A44)</f>
        <v>0</v>
      </c>
      <c r="D44" s="8">
        <f ca="1">COUNTIFS('Unpublished Ballots'!N$2:N$42,"&lt;"&amp;TODAY(),'Unpublished Ballots'!B$2:B$42,"="&amp;A44)</f>
        <v>1</v>
      </c>
      <c r="E44" s="8">
        <f>SUMPRODUCT(--('Unpublished CMETs'!B$2:B$980=A44))</f>
        <v>0</v>
      </c>
      <c r="F44" s="8">
        <f>SUMPRODUCT(--('5 Year Anniversary'!B$2:B$73=A44))</f>
        <v>0</v>
      </c>
      <c r="G44" s="8">
        <f>SUMPRODUCT(--('PSS Lite Projects'!B$2:B$89=A44))</f>
        <v>0</v>
      </c>
      <c r="H44" s="29"/>
      <c r="I44" s="8">
        <f ca="1">SUMPRODUCT(--('Pjt Insight Project List'!$C$2:$C$980=A44),--('Pjt Insight Project List'!H$2:H$980&lt;&gt;"On Hold"),--('Pjt Insight Project List'!AO$2:AO$980&lt;TODAY()-120))</f>
        <v>2</v>
      </c>
      <c r="J44" s="8">
        <f ca="1">SUMPRODUCT(--('Pjt Insight Project List'!$C$2:$C$980=A44),--('Pjt Insight Project List'!H$2:H$980="On Hold"),--('Pjt Insight Project List'!AO$2:AO$980&lt;TODAY()-120))</f>
        <v>0</v>
      </c>
      <c r="K44" s="8">
        <f>SUMPRODUCT(--('Pjt Insight Project List'!$C$2:$C$980=A44),--('Pjt Insight Project List'!H$2:H$980="3-Year Plan Item"))</f>
        <v>1</v>
      </c>
      <c r="L44" s="32">
        <f>SUMPRODUCT(--('Pjt Insight Project List'!C$2:C$980=A44))</f>
        <v>6</v>
      </c>
      <c r="M44" s="45">
        <f t="shared" ca="1" si="0"/>
        <v>0.33333333333333331</v>
      </c>
      <c r="N44" s="8">
        <f t="shared" ca="1" si="1"/>
        <v>1</v>
      </c>
      <c r="O44" s="29"/>
      <c r="P44" s="96">
        <v>1</v>
      </c>
      <c r="Q44" s="96">
        <v>0</v>
      </c>
      <c r="R44" s="96">
        <v>1</v>
      </c>
      <c r="S44" s="96">
        <v>0</v>
      </c>
    </row>
    <row r="45" spans="1:19" ht="15">
      <c r="A45" s="7" t="s">
        <v>362</v>
      </c>
      <c r="B45" s="3" t="s">
        <v>3395</v>
      </c>
      <c r="C45" s="8">
        <f ca="1">COUNTIFS(Recirculation!N$2:N$82, "&lt;"&amp;TODAY(),Recirculation!B$2:B$82,"="&amp;A45)</f>
        <v>0</v>
      </c>
      <c r="D45" s="8">
        <f ca="1">COUNTIFS('Unpublished Ballots'!N$2:N$42,"&lt;"&amp;TODAY(),'Unpublished Ballots'!B$2:B$42,"="&amp;A45)</f>
        <v>0</v>
      </c>
      <c r="E45" s="8">
        <f>SUMPRODUCT(--('Unpublished CMETs'!B$2:B$980=A45))</f>
        <v>0</v>
      </c>
      <c r="F45" s="8">
        <f>SUMPRODUCT(--('5 Year Anniversary'!B$2:B$73=A45))</f>
        <v>1</v>
      </c>
      <c r="G45" s="8">
        <f>SUMPRODUCT(--('PSS Lite Projects'!B$2:B$89=A45))</f>
        <v>0</v>
      </c>
      <c r="H45" s="29"/>
      <c r="I45" s="8">
        <f ca="1">SUMPRODUCT(--('Pjt Insight Project List'!$C$2:$C$980=A45),--('Pjt Insight Project List'!H$2:H$980&lt;&gt;"On Hold"),--('Pjt Insight Project List'!AO$2:AO$980&lt;TODAY()-120))</f>
        <v>1</v>
      </c>
      <c r="J45" s="8">
        <f ca="1">SUMPRODUCT(--('Pjt Insight Project List'!$C$2:$C$980=A45),--('Pjt Insight Project List'!H$2:H$980="On Hold"),--('Pjt Insight Project List'!AO$2:AO$980&lt;TODAY()-120))</f>
        <v>0</v>
      </c>
      <c r="K45" s="8">
        <f>SUMPRODUCT(--('Pjt Insight Project List'!$C$2:$C$980=A45),--('Pjt Insight Project List'!H$2:H$980="3-Year Plan Item"))</f>
        <v>0</v>
      </c>
      <c r="L45" s="32">
        <f>SUMPRODUCT(--('Pjt Insight Project List'!C$2:C$980=A45))</f>
        <v>8</v>
      </c>
      <c r="M45" s="45">
        <f t="shared" ca="1" si="0"/>
        <v>0.125</v>
      </c>
      <c r="N45" s="8">
        <f t="shared" ca="1" si="1"/>
        <v>1</v>
      </c>
      <c r="O45" s="29"/>
      <c r="P45" s="96">
        <v>4</v>
      </c>
      <c r="Q45" s="96">
        <v>0</v>
      </c>
      <c r="R45" s="96">
        <v>2</v>
      </c>
      <c r="S45" s="96">
        <v>0</v>
      </c>
    </row>
    <row r="46" spans="1:19" ht="15">
      <c r="A46" s="7" t="s">
        <v>330</v>
      </c>
      <c r="B46" s="3" t="s">
        <v>3395</v>
      </c>
      <c r="C46" s="8">
        <f ca="1">COUNTIFS(Recirculation!N$2:N$82, "&lt;"&amp;TODAY(),Recirculation!B$2:B$82,"="&amp;A46)</f>
        <v>0</v>
      </c>
      <c r="D46" s="8">
        <f ca="1">COUNTIFS('Unpublished Ballots'!N$2:N$42,"&lt;"&amp;TODAY(),'Unpublished Ballots'!B$2:B$42,"="&amp;A46)</f>
        <v>2</v>
      </c>
      <c r="E46" s="8">
        <f>SUMPRODUCT(--('Unpublished CMETs'!B$2:B$980=A46))</f>
        <v>0</v>
      </c>
      <c r="F46" s="8">
        <f>SUMPRODUCT(--('5 Year Anniversary'!B$2:B$73=A46))</f>
        <v>0</v>
      </c>
      <c r="G46" s="8">
        <f>SUMPRODUCT(--('PSS Lite Projects'!B$2:B$89=A46))</f>
        <v>0</v>
      </c>
      <c r="H46" s="29"/>
      <c r="I46" s="8">
        <f ca="1">SUMPRODUCT(--('Pjt Insight Project List'!$C$2:$C$980=A46),--('Pjt Insight Project List'!H$2:H$980&lt;&gt;"On Hold"),--('Pjt Insight Project List'!AO$2:AO$980&lt;TODAY()-120))</f>
        <v>12</v>
      </c>
      <c r="J46" s="8">
        <f ca="1">SUMPRODUCT(--('Pjt Insight Project List'!$C$2:$C$980=A46),--('Pjt Insight Project List'!H$2:H$980="On Hold"),--('Pjt Insight Project List'!AO$2:AO$980&lt;TODAY()-120))</f>
        <v>0</v>
      </c>
      <c r="K46" s="8">
        <f>SUMPRODUCT(--('Pjt Insight Project List'!$C$2:$C$980=A46),--('Pjt Insight Project List'!H$2:H$980="3-Year Plan Item"))</f>
        <v>1</v>
      </c>
      <c r="L46" s="32">
        <f>SUMPRODUCT(--('Pjt Insight Project List'!C$2:C$980=A46))</f>
        <v>34</v>
      </c>
      <c r="M46" s="45">
        <f t="shared" ca="1" si="0"/>
        <v>0.35294117647058826</v>
      </c>
      <c r="N46" s="8">
        <f t="shared" ca="1" si="1"/>
        <v>1</v>
      </c>
      <c r="O46" s="29"/>
      <c r="P46" s="96">
        <v>14</v>
      </c>
      <c r="Q46" s="96">
        <v>11</v>
      </c>
      <c r="R46" s="96">
        <v>0</v>
      </c>
      <c r="S46" s="96">
        <v>2</v>
      </c>
    </row>
    <row r="47" spans="1:19" ht="15">
      <c r="A47" s="7" t="s">
        <v>331</v>
      </c>
      <c r="B47" s="3" t="s">
        <v>712</v>
      </c>
      <c r="C47" s="8">
        <f ca="1">COUNTIFS(Recirculation!N$2:N$82, "&lt;"&amp;TODAY(),Recirculation!B$2:B$82,"="&amp;A47)</f>
        <v>0</v>
      </c>
      <c r="D47" s="8">
        <f ca="1">COUNTIFS('Unpublished Ballots'!N$2:N$42,"&lt;"&amp;TODAY(),'Unpublished Ballots'!B$2:B$42,"="&amp;A47)</f>
        <v>0</v>
      </c>
      <c r="E47" s="8">
        <f>SUMPRODUCT(--('Unpublished CMETs'!B$2:B$980=A47))</f>
        <v>0</v>
      </c>
      <c r="F47" s="8">
        <f>SUMPRODUCT(--('5 Year Anniversary'!B$2:B$73=A47))</f>
        <v>0</v>
      </c>
      <c r="G47" s="8">
        <f>SUMPRODUCT(--('PSS Lite Projects'!B$2:B$89=A47))</f>
        <v>2</v>
      </c>
      <c r="H47" s="29"/>
      <c r="I47" s="8">
        <f ca="1">SUMPRODUCT(--('Pjt Insight Project List'!$C$2:$C$980=A47),--('Pjt Insight Project List'!H$2:H$980&lt;&gt;"On Hold"),--('Pjt Insight Project List'!AO$2:AO$980&lt;TODAY()-120))</f>
        <v>7</v>
      </c>
      <c r="J47" s="8">
        <f ca="1">SUMPRODUCT(--('Pjt Insight Project List'!$C$2:$C$980=A47),--('Pjt Insight Project List'!H$2:H$980="On Hold"),--('Pjt Insight Project List'!AO$2:AO$980&lt;TODAY()-120))</f>
        <v>1</v>
      </c>
      <c r="K47" s="8">
        <f>SUMPRODUCT(--('Pjt Insight Project List'!$C$2:$C$980=A47),--('Pjt Insight Project List'!H$2:H$980="3-Year Plan Item"))</f>
        <v>2</v>
      </c>
      <c r="L47" s="32">
        <f>SUMPRODUCT(--('Pjt Insight Project List'!C$2:C$980=A47))</f>
        <v>9</v>
      </c>
      <c r="M47" s="45">
        <f t="shared" ca="1" si="0"/>
        <v>0.88888888888888884</v>
      </c>
      <c r="N47" s="8">
        <f t="shared" ca="1" si="1"/>
        <v>1</v>
      </c>
      <c r="O47" s="29"/>
      <c r="P47" s="96">
        <v>0</v>
      </c>
      <c r="Q47" s="96">
        <v>1</v>
      </c>
      <c r="R47" s="96">
        <v>0</v>
      </c>
      <c r="S47" s="96">
        <v>1</v>
      </c>
    </row>
    <row r="48" spans="1:19" ht="15">
      <c r="A48" s="7" t="s">
        <v>332</v>
      </c>
      <c r="B48" s="3" t="s">
        <v>3395</v>
      </c>
      <c r="C48" s="8">
        <f ca="1">COUNTIFS(Recirculation!N$2:N$82, "&lt;"&amp;TODAY(),Recirculation!B$2:B$82,"="&amp;A48)</f>
        <v>0</v>
      </c>
      <c r="D48" s="8">
        <f ca="1">COUNTIFS('Unpublished Ballots'!N$2:N$42,"&lt;"&amp;TODAY(),'Unpublished Ballots'!B$2:B$42,"="&amp;A48)</f>
        <v>0</v>
      </c>
      <c r="E48" s="8">
        <f>SUMPRODUCT(--('Unpublished CMETs'!B$2:B$980=A48))</f>
        <v>0</v>
      </c>
      <c r="F48" s="8">
        <f>SUMPRODUCT(--('5 Year Anniversary'!B$2:B$73=A48))</f>
        <v>0</v>
      </c>
      <c r="G48" s="8">
        <f>SUMPRODUCT(--('PSS Lite Projects'!B$2:B$89=A48))</f>
        <v>1</v>
      </c>
      <c r="H48" s="29"/>
      <c r="I48" s="8">
        <f ca="1">SUMPRODUCT(--('Pjt Insight Project List'!$C$2:$C$980=A48),--('Pjt Insight Project List'!H$2:H$980&lt;&gt;"On Hold"),--('Pjt Insight Project List'!AO$2:AO$980&lt;TODAY()-120))</f>
        <v>2</v>
      </c>
      <c r="J48" s="8">
        <f ca="1">SUMPRODUCT(--('Pjt Insight Project List'!$C$2:$C$980=A48),--('Pjt Insight Project List'!H$2:H$980="On Hold"),--('Pjt Insight Project List'!AO$2:AO$980&lt;TODAY()-120))</f>
        <v>0</v>
      </c>
      <c r="K48" s="8">
        <f>SUMPRODUCT(--('Pjt Insight Project List'!$C$2:$C$980=A48),--('Pjt Insight Project List'!H$2:H$980="3-Year Plan Item"))</f>
        <v>0</v>
      </c>
      <c r="L48" s="32">
        <f>SUMPRODUCT(--('Pjt Insight Project List'!C$2:C$980=A48))</f>
        <v>2</v>
      </c>
      <c r="M48" s="45">
        <f t="shared" ca="1" si="0"/>
        <v>1</v>
      </c>
      <c r="N48" s="8">
        <f t="shared" ca="1" si="1"/>
        <v>2</v>
      </c>
      <c r="O48" s="29"/>
      <c r="P48" s="96">
        <v>1</v>
      </c>
      <c r="Q48" s="96">
        <v>1</v>
      </c>
      <c r="R48" s="96">
        <v>0</v>
      </c>
      <c r="S48" s="96">
        <v>0</v>
      </c>
    </row>
    <row r="49" spans="1:19" ht="15">
      <c r="A49" s="7" t="s">
        <v>3067</v>
      </c>
      <c r="B49" s="3" t="s">
        <v>712</v>
      </c>
      <c r="C49" s="8">
        <f ca="1">COUNTIFS(Recirculation!N$2:N$82, "&lt;"&amp;TODAY(),Recirculation!B$2:B$82,"="&amp;A49)</f>
        <v>0</v>
      </c>
      <c r="D49" s="8">
        <f ca="1">COUNTIFS('Unpublished Ballots'!N$2:N$42,"&lt;"&amp;TODAY(),'Unpublished Ballots'!B$2:B$42,"="&amp;A49)</f>
        <v>0</v>
      </c>
      <c r="E49" s="8">
        <f>SUMPRODUCT(--('Unpublished CMETs'!B$2:B$980=A49))</f>
        <v>0</v>
      </c>
      <c r="F49" s="8">
        <f>SUMPRODUCT(--('5 Year Anniversary'!B$2:B$73=A49))</f>
        <v>0</v>
      </c>
      <c r="G49" s="8">
        <f>SUMPRODUCT(--('PSS Lite Projects'!B$2:B$89=A49))</f>
        <v>0</v>
      </c>
      <c r="H49" s="29"/>
      <c r="I49" s="8">
        <f ca="1">SUMPRODUCT(--('Pjt Insight Project List'!$C$2:$C$980=A49),--('Pjt Insight Project List'!H$2:H$980&lt;&gt;"On Hold"),--('Pjt Insight Project List'!AO$2:AO$980&lt;TODAY()-120))</f>
        <v>0</v>
      </c>
      <c r="J49" s="8">
        <f ca="1">SUMPRODUCT(--('Pjt Insight Project List'!$C$2:$C$980=A49),--('Pjt Insight Project List'!H$2:H$980="On Hold"),--('Pjt Insight Project List'!AO$2:AO$980&lt;TODAY()-120))</f>
        <v>0</v>
      </c>
      <c r="K49" s="8">
        <f>SUMPRODUCT(--('Pjt Insight Project List'!$C$2:$C$980=A49),--('Pjt Insight Project List'!H$2:H$980="3-Year Plan Item"))</f>
        <v>0</v>
      </c>
      <c r="L49" s="32">
        <f>SUMPRODUCT(--('Pjt Insight Project List'!C$2:C$980=A49))</f>
        <v>0</v>
      </c>
      <c r="M49" s="45">
        <f>IF(L49=0,0/1,(I49+J49)/L49)</f>
        <v>0</v>
      </c>
      <c r="N49" s="8">
        <f ca="1">(  IF(C49&gt;0,1,0) +  IF(D49&gt;0,1,0) + IF(K49=0,1,0) + IF(M49&gt;0.66,1,0) )</f>
        <v>1</v>
      </c>
      <c r="O49" s="29"/>
      <c r="P49" s="96">
        <v>0</v>
      </c>
      <c r="Q49" s="96">
        <v>0</v>
      </c>
      <c r="R49" s="96">
        <v>0</v>
      </c>
      <c r="S49" s="96">
        <v>0</v>
      </c>
    </row>
    <row r="50" spans="1:19" ht="15">
      <c r="A50" s="7" t="s">
        <v>2899</v>
      </c>
      <c r="B50" s="3" t="s">
        <v>712</v>
      </c>
      <c r="C50" s="8">
        <f ca="1">COUNTIFS(Recirculation!N$2:N$82, "&lt;"&amp;TODAY(),Recirculation!B$2:B$82,"="&amp;A50)</f>
        <v>0</v>
      </c>
      <c r="D50" s="8">
        <f ca="1">COUNTIFS('Unpublished Ballots'!N$2:N$42,"&lt;"&amp;TODAY(),'Unpublished Ballots'!B$2:B$42,"="&amp;A50)</f>
        <v>0</v>
      </c>
      <c r="E50" s="8">
        <f>SUMPRODUCT(--('Unpublished CMETs'!B$2:B$980=A50))</f>
        <v>0</v>
      </c>
      <c r="F50" s="8">
        <f>SUMPRODUCT(--('5 Year Anniversary'!B$2:B$73=A50))</f>
        <v>0</v>
      </c>
      <c r="G50" s="8">
        <f>SUMPRODUCT(--('PSS Lite Projects'!B$2:B$89=A50))</f>
        <v>0</v>
      </c>
      <c r="H50" s="29"/>
      <c r="I50" s="8">
        <f ca="1">SUMPRODUCT(--('Pjt Insight Project List'!$C$2:$C$980=A50),--('Pjt Insight Project List'!H$2:H$980&lt;&gt;"On Hold"),--('Pjt Insight Project List'!AO$2:AO$980&lt;TODAY()-120))</f>
        <v>1</v>
      </c>
      <c r="J50" s="8">
        <f ca="1">SUMPRODUCT(--('Pjt Insight Project List'!$C$2:$C$980=A50),--('Pjt Insight Project List'!H$2:H$980="On Hold"),--('Pjt Insight Project List'!AO$2:AO$980&lt;TODAY()-120))</f>
        <v>0</v>
      </c>
      <c r="K50" s="8">
        <f>SUMPRODUCT(--('Pjt Insight Project List'!$C$2:$C$980=A50),--('Pjt Insight Project List'!H$2:H$980="3-Year Plan Item"))</f>
        <v>0</v>
      </c>
      <c r="L50" s="32">
        <f>SUMPRODUCT(--('Pjt Insight Project List'!C$2:C$980=A50))</f>
        <v>1</v>
      </c>
      <c r="M50" s="45">
        <f ca="1">IF(L50=0,0/1,(I50+J50)/L50)</f>
        <v>1</v>
      </c>
      <c r="N50" s="8">
        <f ca="1">(  IF(C50&gt;0,1,0) +  IF(D50&gt;0,1,0) + IF(K50=0,1,0) + IF(M50&gt;0.66,1,0) )</f>
        <v>2</v>
      </c>
      <c r="O50" s="29"/>
    </row>
    <row r="51" spans="1:19" ht="15">
      <c r="A51" s="7" t="s">
        <v>361</v>
      </c>
      <c r="B51" s="3" t="s">
        <v>3395</v>
      </c>
      <c r="C51" s="8">
        <f ca="1">COUNTIFS(Recirculation!N$2:N$82, "&lt;"&amp;TODAY(),Recirculation!B$2:B$82,"="&amp;A51)</f>
        <v>0</v>
      </c>
      <c r="D51" s="8">
        <f ca="1">COUNTIFS('Unpublished Ballots'!N$2:N$42,"&lt;"&amp;TODAY(),'Unpublished Ballots'!B$2:B$42,"="&amp;A51)</f>
        <v>0</v>
      </c>
      <c r="E51" s="8">
        <f>SUMPRODUCT(--('Unpublished CMETs'!B$2:B$980=A51))</f>
        <v>0</v>
      </c>
      <c r="F51" s="8">
        <f>SUMPRODUCT(--('5 Year Anniversary'!B$2:B$73=A51))</f>
        <v>0</v>
      </c>
      <c r="G51" s="8">
        <f>SUMPRODUCT(--('PSS Lite Projects'!B$2:B$89=A51))</f>
        <v>0</v>
      </c>
      <c r="H51" s="29"/>
      <c r="I51" s="8">
        <f ca="1">SUMPRODUCT(--('Pjt Insight Project List'!$C$2:$C$980=A51),--('Pjt Insight Project List'!H$2:H$980&lt;&gt;"On Hold"),--('Pjt Insight Project List'!AO$2:AO$980&lt;TODAY()-120))</f>
        <v>6</v>
      </c>
      <c r="J51" s="8">
        <f ca="1">SUMPRODUCT(--('Pjt Insight Project List'!$C$2:$C$980=A51),--('Pjt Insight Project List'!H$2:H$980="On Hold"),--('Pjt Insight Project List'!AO$2:AO$980&lt;TODAY()-120))</f>
        <v>1</v>
      </c>
      <c r="K51" s="8">
        <f>SUMPRODUCT(--('Pjt Insight Project List'!$C$2:$C$980=A51),--('Pjt Insight Project List'!H$2:H$980="3-Year Plan Item"))</f>
        <v>0</v>
      </c>
      <c r="L51" s="32">
        <f>SUMPRODUCT(--('Pjt Insight Project List'!C$2:C$980=A51))</f>
        <v>8</v>
      </c>
      <c r="M51" s="45">
        <f t="shared" ca="1" si="0"/>
        <v>0.875</v>
      </c>
      <c r="N51" s="8">
        <f t="shared" ca="1" si="1"/>
        <v>2</v>
      </c>
      <c r="O51" s="29"/>
      <c r="P51" s="96">
        <v>2</v>
      </c>
      <c r="Q51" s="96">
        <v>1</v>
      </c>
      <c r="R51" s="96">
        <v>0</v>
      </c>
      <c r="S51" s="96">
        <v>1</v>
      </c>
    </row>
    <row r="52" spans="1:19">
      <c r="H52" s="29"/>
      <c r="O52" s="29"/>
      <c r="P52" s="97"/>
      <c r="Q52" s="97"/>
      <c r="R52" s="97"/>
      <c r="S52" s="97"/>
    </row>
    <row r="53" spans="1:19">
      <c r="A53" s="2" t="s">
        <v>286</v>
      </c>
      <c r="C53" s="8">
        <f ca="1">SUM(C2:C51)</f>
        <v>0</v>
      </c>
      <c r="D53" s="8">
        <f ca="1">SUM(D2:D51)</f>
        <v>6</v>
      </c>
      <c r="E53" s="11">
        <f>SUM(E2:E51)</f>
        <v>0</v>
      </c>
      <c r="F53" s="11">
        <f>SUM(F2:F51)</f>
        <v>5</v>
      </c>
      <c r="G53" s="11">
        <f>SUM(G2:G51)</f>
        <v>5</v>
      </c>
      <c r="H53" s="42"/>
      <c r="I53" s="8">
        <f ca="1">SUM(I2:I51)</f>
        <v>123</v>
      </c>
      <c r="J53" s="8">
        <f ca="1">SUM(J2:J51)</f>
        <v>12</v>
      </c>
      <c r="K53" s="8">
        <f>COUNTIF(K2:K51,0)</f>
        <v>21</v>
      </c>
      <c r="L53" s="8">
        <f>SUM(L2:L51)</f>
        <v>342</v>
      </c>
      <c r="M53" s="45">
        <f ca="1">IF(L53=0,0/1,(I53+J53)/L53)</f>
        <v>0.39473684210526316</v>
      </c>
      <c r="N53" s="8">
        <f ca="1">COUNTIF(N2:N51,"&gt;1")</f>
        <v>7</v>
      </c>
      <c r="O53" s="42"/>
      <c r="P53" s="96">
        <f>SUM(P2:P51)</f>
        <v>65</v>
      </c>
      <c r="Q53" s="96">
        <f>SUM(Q2:Q51)</f>
        <v>28</v>
      </c>
      <c r="R53" s="96">
        <f>SUM(R2:R51)</f>
        <v>17</v>
      </c>
      <c r="S53" s="96">
        <f>SUM(S2:S51)</f>
        <v>6</v>
      </c>
    </row>
    <row r="54" spans="1:19">
      <c r="A54" s="2"/>
      <c r="E54" s="11"/>
      <c r="F54" s="11"/>
      <c r="G54" s="11"/>
      <c r="H54" s="42"/>
      <c r="I54" s="8"/>
      <c r="J54" s="8"/>
      <c r="K54" s="8"/>
      <c r="O54" s="42"/>
    </row>
    <row r="55" spans="1:19">
      <c r="A55" s="2" t="s">
        <v>1280</v>
      </c>
      <c r="H55" s="29"/>
      <c r="O55" s="29"/>
    </row>
    <row r="56" spans="1:19" s="9" customFormat="1">
      <c r="A56" s="53" t="s">
        <v>1277</v>
      </c>
      <c r="C56" s="23" t="s">
        <v>288</v>
      </c>
      <c r="D56" s="23" t="s">
        <v>288</v>
      </c>
      <c r="E56" s="23" t="s">
        <v>793</v>
      </c>
      <c r="F56" s="23" t="s">
        <v>793</v>
      </c>
      <c r="G56" s="23" t="s">
        <v>793</v>
      </c>
      <c r="H56" s="30"/>
      <c r="I56" s="23" t="s">
        <v>1276</v>
      </c>
      <c r="J56" s="23" t="s">
        <v>1276</v>
      </c>
      <c r="K56" s="26" t="s">
        <v>287</v>
      </c>
      <c r="L56" s="11"/>
      <c r="M56" s="23" t="s">
        <v>996</v>
      </c>
      <c r="N56" s="26" t="s">
        <v>1281</v>
      </c>
      <c r="O56" s="30"/>
      <c r="P56" s="98" t="s">
        <v>1281</v>
      </c>
      <c r="Q56" s="98" t="s">
        <v>1281</v>
      </c>
      <c r="R56" s="98" t="s">
        <v>1281</v>
      </c>
      <c r="S56" s="98" t="s">
        <v>1281</v>
      </c>
    </row>
    <row r="57" spans="1:19" s="9" customFormat="1">
      <c r="A57" s="44" t="s">
        <v>1278</v>
      </c>
      <c r="C57" s="44" t="s">
        <v>793</v>
      </c>
      <c r="D57" s="44" t="s">
        <v>793</v>
      </c>
      <c r="E57" s="44" t="s">
        <v>288</v>
      </c>
      <c r="F57" s="44" t="s">
        <v>288</v>
      </c>
      <c r="G57" s="44" t="s">
        <v>288</v>
      </c>
      <c r="H57" s="31"/>
      <c r="I57" s="44" t="s">
        <v>1276</v>
      </c>
      <c r="J57" s="44" t="s">
        <v>1276</v>
      </c>
      <c r="K57" s="44" t="s">
        <v>793</v>
      </c>
      <c r="L57" s="11"/>
      <c r="M57" s="44" t="s">
        <v>998</v>
      </c>
      <c r="N57" s="52" t="s">
        <v>1035</v>
      </c>
      <c r="O57" s="31"/>
      <c r="P57" s="99" t="s">
        <v>1035</v>
      </c>
      <c r="Q57" s="99" t="s">
        <v>1035</v>
      </c>
      <c r="R57" s="99" t="s">
        <v>1035</v>
      </c>
      <c r="S57" s="99" t="s">
        <v>1035</v>
      </c>
    </row>
    <row r="58" spans="1:19" s="9" customFormat="1">
      <c r="A58" s="27" t="s">
        <v>1279</v>
      </c>
      <c r="C58" s="10" t="s">
        <v>287</v>
      </c>
      <c r="D58" s="10" t="s">
        <v>287</v>
      </c>
      <c r="E58" s="10" t="s">
        <v>287</v>
      </c>
      <c r="F58" s="10" t="s">
        <v>287</v>
      </c>
      <c r="G58" s="10" t="s">
        <v>287</v>
      </c>
      <c r="H58" s="31"/>
      <c r="I58" s="27" t="s">
        <v>1276</v>
      </c>
      <c r="J58" s="27" t="s">
        <v>1276</v>
      </c>
      <c r="K58" s="27" t="s">
        <v>288</v>
      </c>
      <c r="L58" s="11"/>
      <c r="M58" s="27" t="s">
        <v>997</v>
      </c>
      <c r="N58" s="10" t="s">
        <v>287</v>
      </c>
      <c r="O58" s="31"/>
      <c r="P58" s="100" t="s">
        <v>287</v>
      </c>
      <c r="Q58" s="100" t="s">
        <v>287</v>
      </c>
      <c r="R58" s="100" t="s">
        <v>287</v>
      </c>
      <c r="S58" s="100" t="s">
        <v>287</v>
      </c>
    </row>
    <row r="59" spans="1:19" s="11" customFormat="1">
      <c r="H59" s="31"/>
      <c r="O59" s="31"/>
      <c r="P59" s="96"/>
      <c r="Q59" s="96"/>
      <c r="R59" s="96"/>
      <c r="S59" s="96"/>
    </row>
    <row r="60" spans="1:19" s="39" customFormat="1">
      <c r="A60" s="39" t="s">
        <v>3923</v>
      </c>
      <c r="C60" s="40">
        <v>0</v>
      </c>
      <c r="D60" s="40">
        <v>7</v>
      </c>
      <c r="E60" s="40">
        <v>0</v>
      </c>
      <c r="F60" s="40">
        <v>11</v>
      </c>
      <c r="G60" s="40">
        <v>6</v>
      </c>
      <c r="H60" s="31"/>
      <c r="I60" s="40">
        <v>103</v>
      </c>
      <c r="J60" s="40">
        <v>8</v>
      </c>
      <c r="K60" s="40">
        <v>22</v>
      </c>
      <c r="L60" s="40">
        <v>318</v>
      </c>
      <c r="M60" s="67">
        <v>0.35</v>
      </c>
      <c r="N60" s="40">
        <v>7</v>
      </c>
      <c r="O60" s="31"/>
      <c r="P60" s="101">
        <v>66</v>
      </c>
      <c r="Q60" s="101">
        <v>28</v>
      </c>
      <c r="R60" s="101">
        <v>17</v>
      </c>
      <c r="S60" s="101">
        <v>6</v>
      </c>
    </row>
    <row r="61" spans="1:19" s="39" customFormat="1">
      <c r="A61" s="39" t="s">
        <v>3111</v>
      </c>
      <c r="C61" s="40">
        <v>1</v>
      </c>
      <c r="D61" s="40">
        <v>7</v>
      </c>
      <c r="E61" s="40">
        <v>0</v>
      </c>
      <c r="F61" s="40">
        <v>17</v>
      </c>
      <c r="G61" s="40">
        <v>6</v>
      </c>
      <c r="H61" s="31"/>
      <c r="I61" s="40">
        <v>131</v>
      </c>
      <c r="J61" s="40">
        <v>8</v>
      </c>
      <c r="K61" s="40">
        <v>24</v>
      </c>
      <c r="L61" s="40">
        <v>322</v>
      </c>
      <c r="M61" s="67">
        <v>0.43167701863354035</v>
      </c>
      <c r="N61" s="40">
        <v>8</v>
      </c>
      <c r="O61" s="31"/>
      <c r="P61" s="101">
        <v>66</v>
      </c>
      <c r="Q61" s="101">
        <v>28</v>
      </c>
      <c r="R61" s="101">
        <v>17</v>
      </c>
      <c r="S61" s="101">
        <v>6</v>
      </c>
    </row>
    <row r="62" spans="1:19" s="39" customFormat="1">
      <c r="A62" s="39" t="s">
        <v>2757</v>
      </c>
      <c r="C62" s="40">
        <v>0</v>
      </c>
      <c r="D62" s="40">
        <v>4</v>
      </c>
      <c r="E62" s="40">
        <v>0</v>
      </c>
      <c r="F62" s="40">
        <v>5</v>
      </c>
      <c r="G62" s="40">
        <v>6</v>
      </c>
      <c r="H62" s="31"/>
      <c r="I62" s="40">
        <v>112</v>
      </c>
      <c r="J62" s="40">
        <v>6</v>
      </c>
      <c r="K62" s="40">
        <v>24</v>
      </c>
      <c r="L62" s="40">
        <v>307</v>
      </c>
      <c r="M62" s="67">
        <v>0.38436482084690554</v>
      </c>
      <c r="N62" s="40">
        <v>5</v>
      </c>
      <c r="O62" s="31"/>
      <c r="P62" s="101">
        <v>66</v>
      </c>
      <c r="Q62" s="101">
        <v>28</v>
      </c>
      <c r="R62" s="101">
        <v>17</v>
      </c>
      <c r="S62" s="101">
        <v>6</v>
      </c>
    </row>
    <row r="63" spans="1:19" s="39" customFormat="1">
      <c r="A63" s="39" t="s">
        <v>2617</v>
      </c>
      <c r="C63" s="40">
        <v>1</v>
      </c>
      <c r="D63" s="40">
        <v>2</v>
      </c>
      <c r="E63" s="40">
        <v>0</v>
      </c>
      <c r="F63" s="40">
        <v>11</v>
      </c>
      <c r="G63" s="40">
        <v>4</v>
      </c>
      <c r="H63" s="31"/>
      <c r="I63" s="40">
        <v>117</v>
      </c>
      <c r="J63" s="40">
        <v>7</v>
      </c>
      <c r="K63" s="40">
        <v>24</v>
      </c>
      <c r="L63" s="40">
        <v>309</v>
      </c>
      <c r="M63" s="67">
        <v>0.40129449838187703</v>
      </c>
      <c r="N63" s="40">
        <v>3</v>
      </c>
      <c r="O63" s="31"/>
      <c r="P63" s="101">
        <v>66</v>
      </c>
      <c r="Q63" s="101">
        <v>28</v>
      </c>
      <c r="R63" s="101">
        <v>17</v>
      </c>
      <c r="S63" s="101">
        <v>6</v>
      </c>
    </row>
    <row r="64" spans="1:19" s="39" customFormat="1">
      <c r="A64" s="39" t="s">
        <v>1927</v>
      </c>
      <c r="C64" s="40">
        <v>1</v>
      </c>
      <c r="D64" s="40">
        <v>2</v>
      </c>
      <c r="E64" s="40">
        <v>0</v>
      </c>
      <c r="F64" s="40">
        <v>12</v>
      </c>
      <c r="G64" s="40">
        <v>4</v>
      </c>
      <c r="H64" s="31"/>
      <c r="I64" s="40">
        <v>113</v>
      </c>
      <c r="J64" s="40">
        <v>5</v>
      </c>
      <c r="K64" s="40">
        <v>24</v>
      </c>
      <c r="L64" s="40">
        <v>316</v>
      </c>
      <c r="M64" s="67">
        <v>0.37341772151898733</v>
      </c>
      <c r="N64" s="40">
        <v>8</v>
      </c>
      <c r="O64" s="31"/>
      <c r="P64" s="101">
        <v>66</v>
      </c>
      <c r="Q64" s="101">
        <v>28</v>
      </c>
      <c r="R64" s="101">
        <v>17</v>
      </c>
      <c r="S64" s="101">
        <v>6</v>
      </c>
    </row>
    <row r="65" spans="1:19" s="39" customFormat="1">
      <c r="A65" s="39" t="s">
        <v>1506</v>
      </c>
      <c r="C65" s="40">
        <v>2</v>
      </c>
      <c r="D65" s="40">
        <v>5</v>
      </c>
      <c r="E65" s="40">
        <v>0</v>
      </c>
      <c r="F65" s="40">
        <v>15</v>
      </c>
      <c r="G65" s="40">
        <v>4</v>
      </c>
      <c r="H65" s="31"/>
      <c r="I65" s="40">
        <v>137</v>
      </c>
      <c r="J65" s="40">
        <v>5</v>
      </c>
      <c r="K65" s="40">
        <v>23</v>
      </c>
      <c r="L65" s="40">
        <v>333</v>
      </c>
      <c r="M65" s="67">
        <v>0.42642642642642642</v>
      </c>
      <c r="N65" s="40">
        <v>12</v>
      </c>
      <c r="O65" s="31"/>
      <c r="P65" s="101">
        <v>66</v>
      </c>
      <c r="Q65" s="101">
        <v>28</v>
      </c>
      <c r="R65" s="101">
        <v>17</v>
      </c>
      <c r="S65" s="101">
        <v>6</v>
      </c>
    </row>
    <row r="66" spans="1:19" s="39" customFormat="1">
      <c r="A66" s="39" t="s">
        <v>1451</v>
      </c>
      <c r="C66" s="40">
        <v>1</v>
      </c>
      <c r="D66" s="40">
        <v>6</v>
      </c>
      <c r="E66" s="40">
        <v>0</v>
      </c>
      <c r="F66" s="40">
        <v>9</v>
      </c>
      <c r="G66" s="40">
        <v>4</v>
      </c>
      <c r="H66" s="31"/>
      <c r="I66" s="40">
        <v>109</v>
      </c>
      <c r="J66" s="40">
        <v>5</v>
      </c>
      <c r="K66" s="40">
        <v>22</v>
      </c>
      <c r="L66" s="40">
        <v>328</v>
      </c>
      <c r="M66" s="67">
        <v>0.34756097560975607</v>
      </c>
      <c r="N66" s="40">
        <v>9</v>
      </c>
      <c r="O66" s="31"/>
      <c r="P66" s="101">
        <v>75</v>
      </c>
      <c r="Q66" s="101">
        <v>23</v>
      </c>
      <c r="R66" s="101">
        <v>26</v>
      </c>
      <c r="S66" s="101">
        <v>6</v>
      </c>
    </row>
    <row r="67" spans="1:19" s="39" customFormat="1">
      <c r="A67" s="39" t="s">
        <v>1364</v>
      </c>
      <c r="C67" s="40">
        <v>2</v>
      </c>
      <c r="D67" s="40">
        <v>9</v>
      </c>
      <c r="E67" s="40">
        <v>0</v>
      </c>
      <c r="F67" s="40">
        <v>8</v>
      </c>
      <c r="G67" s="40"/>
      <c r="H67" s="31"/>
      <c r="I67" s="40">
        <v>114</v>
      </c>
      <c r="J67" s="40">
        <v>7</v>
      </c>
      <c r="K67" s="40">
        <v>20</v>
      </c>
      <c r="L67" s="40">
        <v>316</v>
      </c>
      <c r="M67" s="67">
        <v>0.38291139240506328</v>
      </c>
      <c r="N67" s="40">
        <v>10</v>
      </c>
      <c r="O67" s="31"/>
      <c r="P67" s="101">
        <v>79</v>
      </c>
      <c r="Q67" s="101">
        <v>27</v>
      </c>
      <c r="R67" s="101">
        <v>20</v>
      </c>
      <c r="S67" s="101">
        <v>6</v>
      </c>
    </row>
    <row r="68" spans="1:19" s="39" customFormat="1">
      <c r="A68" s="39" t="s">
        <v>1327</v>
      </c>
      <c r="C68" s="40">
        <v>1</v>
      </c>
      <c r="D68" s="40">
        <v>8</v>
      </c>
      <c r="E68" s="40">
        <v>0</v>
      </c>
      <c r="F68" s="40">
        <v>5</v>
      </c>
      <c r="G68" s="40"/>
      <c r="H68" s="31"/>
      <c r="I68" s="40">
        <v>149</v>
      </c>
      <c r="J68" s="40">
        <v>6</v>
      </c>
      <c r="K68" s="40">
        <v>18</v>
      </c>
      <c r="L68" s="40">
        <v>316</v>
      </c>
      <c r="M68" s="67">
        <v>0.49050632911392406</v>
      </c>
      <c r="N68" s="40">
        <v>11</v>
      </c>
      <c r="O68" s="31"/>
      <c r="P68" s="101">
        <v>77</v>
      </c>
      <c r="Q68" s="101">
        <v>16</v>
      </c>
      <c r="R68" s="101">
        <v>24</v>
      </c>
      <c r="S68" s="101">
        <v>3</v>
      </c>
    </row>
    <row r="69" spans="1:19" s="39" customFormat="1">
      <c r="A69" s="39" t="s">
        <v>1300</v>
      </c>
      <c r="C69" s="40">
        <v>1</v>
      </c>
      <c r="D69" s="40">
        <v>9</v>
      </c>
      <c r="E69" s="40">
        <v>0</v>
      </c>
      <c r="F69" s="40">
        <v>5</v>
      </c>
      <c r="G69" s="40"/>
      <c r="H69" s="31"/>
      <c r="I69" s="40">
        <v>100</v>
      </c>
      <c r="J69" s="40">
        <v>2</v>
      </c>
      <c r="K69" s="40">
        <v>14</v>
      </c>
      <c r="L69" s="40">
        <v>313</v>
      </c>
      <c r="M69" s="67">
        <v>0.32587859424920129</v>
      </c>
      <c r="N69" s="40">
        <v>8</v>
      </c>
      <c r="O69" s="31"/>
      <c r="P69" s="101">
        <v>61</v>
      </c>
      <c r="Q69" s="101">
        <v>11</v>
      </c>
      <c r="R69" s="101">
        <v>24</v>
      </c>
      <c r="S69" s="101">
        <v>2</v>
      </c>
    </row>
    <row r="70" spans="1:19" s="39" customFormat="1">
      <c r="A70" s="39" t="s">
        <v>1252</v>
      </c>
      <c r="C70" s="40">
        <v>6</v>
      </c>
      <c r="D70" s="40">
        <v>13</v>
      </c>
      <c r="E70" s="40">
        <v>3</v>
      </c>
      <c r="F70" s="40">
        <v>5</v>
      </c>
      <c r="G70" s="40"/>
      <c r="H70" s="31"/>
      <c r="I70" s="40">
        <v>135</v>
      </c>
      <c r="J70" s="40">
        <v>5</v>
      </c>
      <c r="K70" s="40">
        <v>12</v>
      </c>
      <c r="L70" s="40">
        <v>316</v>
      </c>
      <c r="M70" s="67">
        <v>0.44</v>
      </c>
      <c r="N70" s="40">
        <v>12</v>
      </c>
      <c r="O70" s="31"/>
      <c r="P70" s="101">
        <v>50</v>
      </c>
      <c r="Q70" s="101">
        <v>8</v>
      </c>
      <c r="R70" s="101">
        <v>26</v>
      </c>
      <c r="S70" s="101">
        <v>2</v>
      </c>
    </row>
    <row r="71" spans="1:19" s="39" customFormat="1">
      <c r="A71" s="39" t="s">
        <v>0</v>
      </c>
      <c r="C71" s="40">
        <v>5</v>
      </c>
      <c r="D71" s="40">
        <v>20</v>
      </c>
      <c r="E71" s="40">
        <v>0</v>
      </c>
      <c r="F71" s="40">
        <v>4</v>
      </c>
      <c r="G71" s="40"/>
      <c r="H71" s="31"/>
      <c r="I71" s="40">
        <v>110</v>
      </c>
      <c r="J71" s="40">
        <v>7</v>
      </c>
      <c r="K71" s="40">
        <v>12</v>
      </c>
      <c r="L71" s="40">
        <v>332</v>
      </c>
      <c r="M71" s="67">
        <v>0.35240963855421686</v>
      </c>
      <c r="N71" s="40">
        <v>9</v>
      </c>
      <c r="O71" s="31"/>
      <c r="P71" s="101">
        <v>58</v>
      </c>
      <c r="Q71" s="101">
        <v>8</v>
      </c>
      <c r="R71" s="101">
        <v>23</v>
      </c>
      <c r="S71" s="101">
        <v>7</v>
      </c>
    </row>
    <row r="72" spans="1:19" s="39" customFormat="1">
      <c r="A72" s="39" t="s">
        <v>1210</v>
      </c>
      <c r="C72" s="40">
        <v>9</v>
      </c>
      <c r="D72" s="40">
        <v>11</v>
      </c>
      <c r="E72" s="40">
        <v>1</v>
      </c>
      <c r="F72" s="40">
        <v>4</v>
      </c>
      <c r="G72" s="40"/>
      <c r="H72" s="31"/>
      <c r="I72" s="40">
        <v>90</v>
      </c>
      <c r="J72" s="40">
        <v>3</v>
      </c>
      <c r="K72" s="40">
        <v>13</v>
      </c>
      <c r="L72" s="40">
        <v>334</v>
      </c>
      <c r="M72" s="67">
        <v>0.27844311377245506</v>
      </c>
      <c r="N72" s="40">
        <v>8</v>
      </c>
      <c r="O72" s="31"/>
      <c r="P72" s="101">
        <v>57</v>
      </c>
      <c r="Q72" s="101">
        <v>8</v>
      </c>
      <c r="R72" s="101">
        <v>21</v>
      </c>
      <c r="S72" s="101">
        <v>8</v>
      </c>
    </row>
    <row r="73" spans="1:19" s="39" customFormat="1">
      <c r="A73" s="39" t="s">
        <v>60</v>
      </c>
      <c r="C73" s="40">
        <v>22</v>
      </c>
      <c r="D73" s="40">
        <v>24</v>
      </c>
      <c r="E73" s="40">
        <v>2</v>
      </c>
      <c r="F73" s="40">
        <v>9</v>
      </c>
      <c r="G73" s="40"/>
      <c r="H73" s="31"/>
      <c r="I73" s="40">
        <v>107</v>
      </c>
      <c r="J73" s="40">
        <v>5</v>
      </c>
      <c r="K73" s="40">
        <v>12</v>
      </c>
      <c r="L73" s="40">
        <v>345</v>
      </c>
      <c r="M73" s="67">
        <v>0.32463768115942027</v>
      </c>
      <c r="N73" s="40">
        <v>11</v>
      </c>
      <c r="O73" s="31"/>
      <c r="P73" s="101">
        <v>69</v>
      </c>
      <c r="Q73" s="101">
        <v>6</v>
      </c>
      <c r="R73" s="101">
        <v>28</v>
      </c>
      <c r="S73" s="101">
        <v>10</v>
      </c>
    </row>
    <row r="74" spans="1:19" s="39" customFormat="1">
      <c r="A74" s="39" t="s">
        <v>76</v>
      </c>
      <c r="C74" s="40">
        <v>18</v>
      </c>
      <c r="D74" s="40">
        <v>27</v>
      </c>
      <c r="E74" s="40">
        <v>5</v>
      </c>
      <c r="F74" s="40">
        <v>7</v>
      </c>
      <c r="G74" s="40"/>
      <c r="H74" s="31"/>
      <c r="I74" s="40">
        <v>109</v>
      </c>
      <c r="J74" s="40">
        <v>6</v>
      </c>
      <c r="K74" s="40">
        <v>11</v>
      </c>
      <c r="L74" s="40">
        <v>349</v>
      </c>
      <c r="M74" s="67">
        <v>0.32951289398280803</v>
      </c>
      <c r="N74" s="40">
        <v>11</v>
      </c>
      <c r="O74" s="31"/>
      <c r="P74" s="101">
        <v>65</v>
      </c>
      <c r="Q74" s="101">
        <v>5</v>
      </c>
      <c r="R74" s="101">
        <v>29</v>
      </c>
      <c r="S74" s="101">
        <v>5</v>
      </c>
    </row>
    <row r="75" spans="1:19" s="39" customFormat="1">
      <c r="A75" s="39" t="s">
        <v>1127</v>
      </c>
      <c r="C75" s="40">
        <v>4</v>
      </c>
      <c r="D75" s="40">
        <v>19</v>
      </c>
      <c r="E75" s="40">
        <v>3</v>
      </c>
      <c r="F75" s="40">
        <v>13</v>
      </c>
      <c r="G75" s="40"/>
      <c r="H75" s="31"/>
      <c r="I75" s="40">
        <v>93</v>
      </c>
      <c r="J75" s="40">
        <v>4</v>
      </c>
      <c r="K75" s="40">
        <v>10</v>
      </c>
      <c r="L75" s="40">
        <v>361</v>
      </c>
      <c r="M75" s="67">
        <v>0.27</v>
      </c>
      <c r="N75" s="40">
        <v>3</v>
      </c>
      <c r="O75" s="31"/>
      <c r="P75" s="101"/>
      <c r="Q75" s="101"/>
      <c r="R75" s="101"/>
      <c r="S75" s="101"/>
    </row>
    <row r="76" spans="1:19" s="39" customFormat="1">
      <c r="A76" s="39" t="s">
        <v>1064</v>
      </c>
      <c r="C76" s="40">
        <v>6</v>
      </c>
      <c r="D76" s="40">
        <v>22</v>
      </c>
      <c r="E76" s="40">
        <v>5</v>
      </c>
      <c r="F76" s="40"/>
      <c r="G76" s="40"/>
      <c r="H76" s="31"/>
      <c r="I76" s="40">
        <v>96</v>
      </c>
      <c r="J76" s="40">
        <v>4</v>
      </c>
      <c r="K76" s="40">
        <v>9</v>
      </c>
      <c r="L76" s="40">
        <v>350</v>
      </c>
      <c r="M76" s="67">
        <v>0.2857142857142857</v>
      </c>
      <c r="N76" s="40">
        <v>7</v>
      </c>
      <c r="O76" s="31"/>
      <c r="P76" s="101"/>
      <c r="Q76" s="101"/>
      <c r="R76" s="101"/>
      <c r="S76" s="101"/>
    </row>
    <row r="77" spans="1:19" s="39" customFormat="1">
      <c r="A77" s="39" t="s">
        <v>1060</v>
      </c>
      <c r="C77" s="40">
        <v>7</v>
      </c>
      <c r="D77" s="40">
        <v>33</v>
      </c>
      <c r="E77" s="40">
        <v>6</v>
      </c>
      <c r="F77" s="40"/>
      <c r="G77" s="40"/>
      <c r="H77" s="31"/>
      <c r="I77" s="40">
        <v>97</v>
      </c>
      <c r="J77" s="40">
        <v>12</v>
      </c>
      <c r="K77" s="40"/>
      <c r="L77" s="40">
        <v>343</v>
      </c>
      <c r="M77" s="67">
        <f>IF(L77=0,0/1,(I77+J77)/L77)</f>
        <v>0.31778425655976678</v>
      </c>
      <c r="N77" s="40"/>
      <c r="O77" s="31"/>
      <c r="P77" s="101"/>
      <c r="Q77" s="101"/>
      <c r="R77" s="101"/>
      <c r="S77" s="101"/>
    </row>
    <row r="78" spans="1:19" s="39" customFormat="1">
      <c r="A78" s="39" t="s">
        <v>186</v>
      </c>
      <c r="C78" s="40">
        <v>4</v>
      </c>
      <c r="D78" s="40">
        <v>30</v>
      </c>
      <c r="E78" s="40">
        <v>6</v>
      </c>
      <c r="F78" s="40"/>
      <c r="G78" s="40"/>
      <c r="H78" s="31"/>
      <c r="I78" s="40">
        <v>109</v>
      </c>
      <c r="J78" s="40"/>
      <c r="K78" s="40"/>
      <c r="L78" s="40">
        <v>341</v>
      </c>
      <c r="M78" s="67">
        <f>IF(L78=0,0/1,(I78+J78)/L78)</f>
        <v>0.31964809384164222</v>
      </c>
      <c r="N78" s="40"/>
      <c r="O78" s="31"/>
      <c r="P78" s="101"/>
      <c r="Q78" s="101"/>
      <c r="R78" s="101"/>
      <c r="S78" s="101"/>
    </row>
    <row r="79" spans="1:19" s="39" customFormat="1">
      <c r="A79" s="39" t="s">
        <v>185</v>
      </c>
      <c r="C79" s="40">
        <v>5</v>
      </c>
      <c r="D79" s="40">
        <v>23</v>
      </c>
      <c r="E79" s="40">
        <v>6</v>
      </c>
      <c r="F79" s="40"/>
      <c r="G79" s="40"/>
      <c r="H79" s="31"/>
      <c r="I79" s="40">
        <v>120</v>
      </c>
      <c r="J79" s="40"/>
      <c r="K79" s="40"/>
      <c r="L79" s="40">
        <v>331</v>
      </c>
      <c r="M79" s="67">
        <f>IF(L79=0,0/1,(I79+J79)/L79)</f>
        <v>0.36253776435045315</v>
      </c>
      <c r="N79" s="40"/>
      <c r="O79" s="31"/>
      <c r="P79" s="101"/>
      <c r="Q79" s="101"/>
      <c r="R79" s="101"/>
      <c r="S79" s="101"/>
    </row>
    <row r="80" spans="1:19" s="39" customFormat="1">
      <c r="A80" s="39" t="s">
        <v>200</v>
      </c>
      <c r="C80" s="40">
        <v>7</v>
      </c>
      <c r="D80" s="40">
        <v>24</v>
      </c>
      <c r="E80" s="40">
        <v>6</v>
      </c>
      <c r="F80" s="40"/>
      <c r="G80" s="40"/>
      <c r="H80" s="31"/>
      <c r="I80" s="40">
        <v>120</v>
      </c>
      <c r="J80" s="40"/>
      <c r="K80" s="40"/>
      <c r="L80" s="40">
        <v>320</v>
      </c>
      <c r="M80" s="67">
        <f>IF(L80=0,0/1,(I80+J80)/L80)</f>
        <v>0.375</v>
      </c>
      <c r="N80" s="40"/>
      <c r="O80" s="31"/>
      <c r="P80" s="101"/>
      <c r="Q80" s="101"/>
      <c r="R80" s="101"/>
      <c r="S80" s="101"/>
    </row>
    <row r="81" spans="1:19" s="39" customFormat="1">
      <c r="A81" s="39" t="s">
        <v>250</v>
      </c>
      <c r="C81" s="40">
        <v>6</v>
      </c>
      <c r="D81" s="40">
        <v>29</v>
      </c>
      <c r="E81" s="40">
        <v>8</v>
      </c>
      <c r="F81" s="40"/>
      <c r="G81" s="40"/>
      <c r="H81" s="31"/>
      <c r="I81" s="40">
        <v>156</v>
      </c>
      <c r="J81" s="40"/>
      <c r="K81" s="40"/>
      <c r="L81" s="40">
        <v>303</v>
      </c>
      <c r="M81" s="67">
        <f>IF(L81=0,0/1,(I81+J81)/L81)</f>
        <v>0.51485148514851486</v>
      </c>
      <c r="N81" s="40"/>
      <c r="O81" s="31"/>
      <c r="P81" s="101"/>
      <c r="Q81" s="101"/>
      <c r="R81" s="101"/>
      <c r="S81" s="101"/>
    </row>
    <row r="82" spans="1:19" s="37" customFormat="1">
      <c r="C82" s="38"/>
      <c r="D82" s="38"/>
      <c r="H82" s="38"/>
      <c r="L82" s="38"/>
      <c r="M82" s="47"/>
      <c r="O82" s="38"/>
      <c r="P82" s="102"/>
      <c r="Q82" s="102"/>
      <c r="R82" s="102"/>
      <c r="S82" s="102"/>
    </row>
  </sheetData>
  <sortState ref="A2:T49">
    <sortCondition ref="A49"/>
  </sortState>
  <phoneticPr fontId="2" type="noConversion"/>
  <conditionalFormatting sqref="M53 M2:M51">
    <cfRule type="cellIs" dxfId="36" priority="37" stopIfTrue="1" operator="between">
      <formula>0</formula>
      <formula>0.33</formula>
    </cfRule>
    <cfRule type="cellIs" dxfId="35" priority="38" stopIfTrue="1" operator="between">
      <formula>0.33</formula>
      <formula>0.66</formula>
    </cfRule>
    <cfRule type="cellIs" dxfId="34" priority="39" stopIfTrue="1" operator="between">
      <formula>0.66</formula>
      <formula>1</formula>
    </cfRule>
  </conditionalFormatting>
  <conditionalFormatting sqref="K29:K48 K50:K51 K2:K25">
    <cfRule type="cellIs" dxfId="33" priority="46" stopIfTrue="1" operator="greaterThan">
      <formula>0</formula>
    </cfRule>
    <cfRule type="cellIs" dxfId="32" priority="47" stopIfTrue="1" operator="lessThan">
      <formula>0</formula>
    </cfRule>
    <cfRule type="cellIs" dxfId="31" priority="48" stopIfTrue="1" operator="equal">
      <formula>0</formula>
    </cfRule>
  </conditionalFormatting>
  <conditionalFormatting sqref="I2:I51">
    <cfRule type="expression" dxfId="30" priority="28" stopIfTrue="1">
      <formula>$M2&lt;0.33</formula>
    </cfRule>
    <cfRule type="expression" dxfId="29" priority="29" stopIfTrue="1">
      <formula>AND($M2&gt;0.33, $M2&lt;0.66)</formula>
    </cfRule>
    <cfRule type="expression" dxfId="28" priority="30" stopIfTrue="1">
      <formula>$M2&gt;0.66</formula>
    </cfRule>
  </conditionalFormatting>
  <conditionalFormatting sqref="J2:J51">
    <cfRule type="expression" dxfId="27" priority="31" stopIfTrue="1">
      <formula>OR($M2&lt;0.33, $J2=0)</formula>
    </cfRule>
    <cfRule type="expression" dxfId="26" priority="32" stopIfTrue="1">
      <formula>AND($M2&gt;0.33, $M2&lt;0.66)</formula>
    </cfRule>
    <cfRule type="expression" dxfId="25" priority="33" stopIfTrue="1">
      <formula>$M2&gt;0.66</formula>
    </cfRule>
  </conditionalFormatting>
  <conditionalFormatting sqref="E2:G51">
    <cfRule type="cellIs" dxfId="24" priority="40" stopIfTrue="1" operator="equal">
      <formula>0</formula>
    </cfRule>
    <cfRule type="cellIs" dxfId="23" priority="41" stopIfTrue="1" operator="greaterThan">
      <formula>0</formula>
    </cfRule>
    <cfRule type="cellIs" dxfId="22" priority="42" stopIfTrue="1" operator="lessThan">
      <formula>0</formula>
    </cfRule>
  </conditionalFormatting>
  <conditionalFormatting sqref="C2:D51">
    <cfRule type="cellIs" dxfId="21" priority="49" stopIfTrue="1" operator="equal">
      <formula>0</formula>
    </cfRule>
    <cfRule type="cellIs" dxfId="20" priority="50" stopIfTrue="1" operator="lessThan">
      <formula>0</formula>
    </cfRule>
    <cfRule type="cellIs" dxfId="19" priority="51" stopIfTrue="1" operator="greaterThan">
      <formula>0</formula>
    </cfRule>
  </conditionalFormatting>
  <conditionalFormatting sqref="P2:S51">
    <cfRule type="cellIs" dxfId="18" priority="76" stopIfTrue="1" operator="equal">
      <formula>0</formula>
    </cfRule>
    <cfRule type="cellIs" dxfId="17" priority="77" stopIfTrue="1" operator="equal">
      <formula>1</formula>
    </cfRule>
    <cfRule type="cellIs" dxfId="16" priority="78" stopIfTrue="1" operator="greaterThan">
      <formula>1</formula>
    </cfRule>
  </conditionalFormatting>
  <conditionalFormatting sqref="K49">
    <cfRule type="cellIs" dxfId="15" priority="16" stopIfTrue="1" operator="greaterThan">
      <formula>0</formula>
    </cfRule>
    <cfRule type="cellIs" dxfId="14" priority="17" stopIfTrue="1" operator="lessThan">
      <formula>0</formula>
    </cfRule>
    <cfRule type="cellIs" dxfId="13" priority="18" stopIfTrue="1" operator="equal">
      <formula>0</formula>
    </cfRule>
  </conditionalFormatting>
  <conditionalFormatting sqref="N29:N51 N2:N25">
    <cfRule type="cellIs" dxfId="12" priority="43" stopIfTrue="1" operator="lessThan">
      <formula>1</formula>
    </cfRule>
    <cfRule type="cellIs" dxfId="11" priority="44" stopIfTrue="1" operator="between">
      <formula>1</formula>
      <formula>1.99</formula>
    </cfRule>
    <cfRule type="cellIs" dxfId="10" priority="45" stopIfTrue="1" operator="greaterThanOrEqual">
      <formula>2</formula>
    </cfRule>
  </conditionalFormatting>
  <conditionalFormatting sqref="N26:N28">
    <cfRule type="cellIs" dxfId="9" priority="14" stopIfTrue="1" operator="lessThan">
      <formula>1</formula>
    </cfRule>
    <cfRule type="cellIs" dxfId="8" priority="15" stopIfTrue="1" operator="greaterThanOrEqual">
      <formula>1</formula>
    </cfRule>
  </conditionalFormatting>
  <conditionalFormatting sqref="A26:A28">
    <cfRule type="expression" dxfId="7" priority="4" stopIfTrue="1">
      <formula>$N26=0</formula>
    </cfRule>
    <cfRule type="expression" dxfId="6" priority="7" stopIfTrue="1">
      <formula>$N26&gt;0</formula>
    </cfRule>
  </conditionalFormatting>
  <conditionalFormatting sqref="A2:A25 A29:A51">
    <cfRule type="expression" dxfId="5" priority="34" stopIfTrue="1">
      <formula>$N2=0</formula>
    </cfRule>
    <cfRule type="expression" dxfId="4" priority="35" stopIfTrue="1">
      <formula>$N2=1</formula>
    </cfRule>
    <cfRule type="expression" dxfId="3" priority="36" stopIfTrue="1">
      <formula>$N2&gt;=2</formula>
    </cfRule>
  </conditionalFormatting>
  <hyperlinks>
    <hyperlink ref="P1" r:id="rId1"/>
    <hyperlink ref="Q1" r:id="rId2"/>
    <hyperlink ref="R1" r:id="rId3" display="Active ballots without Recon packages"/>
    <hyperlink ref="S1" r:id="rId4"/>
  </hyperlinks>
  <pageMargins left="0.5" right="0.5" top="0.5" bottom="0.5" header="0.5" footer="0.5"/>
  <pageSetup orientation="landscape" r:id="rId5"/>
  <headerFooter alignWithMargins="0"/>
</worksheet>
</file>

<file path=xl/worksheets/sheet3.xml><?xml version="1.0" encoding="utf-8"?>
<worksheet xmlns="http://schemas.openxmlformats.org/spreadsheetml/2006/main" xmlns:r="http://schemas.openxmlformats.org/officeDocument/2006/relationships">
  <sheetPr codeName="Sheet3"/>
  <dimension ref="A1:F602"/>
  <sheetViews>
    <sheetView zoomScale="80" zoomScaleNormal="80" workbookViewId="0">
      <pane xSplit="1" ySplit="1" topLeftCell="B2" activePane="bottomRight" state="frozen"/>
      <selection activeCell="C4" sqref="C4"/>
      <selection pane="topRight" activeCell="C4" sqref="C4"/>
      <selection pane="bottomLeft" activeCell="C4" sqref="C4"/>
      <selection pane="bottomRight" activeCell="C6" sqref="C6"/>
    </sheetView>
  </sheetViews>
  <sheetFormatPr defaultColWidth="9.109375" defaultRowHeight="13.2"/>
  <cols>
    <col min="1" max="1" width="9.109375" style="73"/>
    <col min="2" max="2" width="37.44140625" style="1" customWidth="1"/>
    <col min="3" max="3" width="37.5546875" style="1" customWidth="1"/>
    <col min="4" max="4" width="53.33203125" style="1" customWidth="1"/>
    <col min="5" max="5" width="9.109375" style="1"/>
    <col min="6" max="6" width="51.6640625" style="1" customWidth="1"/>
    <col min="7" max="7" width="13" style="1" customWidth="1"/>
    <col min="8" max="16384" width="9.109375" style="1"/>
  </cols>
  <sheetData>
    <row r="1" spans="1:6" ht="39.6">
      <c r="A1" s="73" t="s">
        <v>434</v>
      </c>
      <c r="B1" s="74" t="s">
        <v>337</v>
      </c>
      <c r="C1" s="75" t="s">
        <v>1312</v>
      </c>
      <c r="D1" s="74" t="s">
        <v>989</v>
      </c>
      <c r="E1" s="74" t="s">
        <v>338</v>
      </c>
      <c r="F1" s="74" t="s">
        <v>433</v>
      </c>
    </row>
    <row r="2" spans="1:6">
      <c r="A2" s="73" t="s">
        <v>445</v>
      </c>
      <c r="B2" s="43" t="str">
        <f ca="1">IF(AND('Pjt Insight Project List'!AO2&lt;TODAY()-120,ISTEXT('Pjt Insight Project List'!C2:C2)),"Pjt Insight Next Milestone Behind&gt;120 Days","")</f>
        <v/>
      </c>
      <c r="C2" s="43" t="str">
        <f ca="1">IF(AND('Pjt Insight Project List'!AO2&lt;TODAY()-120,ISTEXT('Pjt Insight Project List'!C2:C2)),'Pjt Insight Project List'!C2:C2,"")</f>
        <v/>
      </c>
      <c r="D2" s="43" t="str">
        <f ca="1">IF(AND('Pjt Insight Project List'!AO2&lt;TODAY()-120,ISTEXT('Pjt Insight Project List'!B2:B2)),'Pjt Insight Project List'!B2:B2,"")</f>
        <v/>
      </c>
      <c r="E2" s="43" t="str">
        <f ca="1">IF(AND('Pjt Insight Project List'!AO2&lt;TODAY()-120,ISNUMBER('Pjt Insight Project List'!A2:A2)),'Pjt Insight Project List'!A2:A2,"")</f>
        <v/>
      </c>
      <c r="F2" s="43" t="str">
        <f ca="1">IF(AND('Pjt Insight Project List'!AO2&lt;TODAY()-120,ISTEXT('Pjt Insight Project List'!M2:M2)),("Next Milestone Date Is: "&amp;'Pjt Insight Project List'!M2:M2)&amp;CHAR(10)&amp;"Determine when the next deliverable will be (the tgt date can be a WGM or Ballot Cycle); send dates to pmo@HL7.org.","")</f>
        <v/>
      </c>
    </row>
    <row r="3" spans="1:6" s="70" customFormat="1" ht="39.6">
      <c r="A3" s="73" t="s">
        <v>456</v>
      </c>
      <c r="B3" s="43" t="str">
        <f ca="1">IF(AND('Pjt Insight Project List'!AO3&lt;TODAY()-120,ISTEXT('Pjt Insight Project List'!C3:C3)),"Pjt Insight Next Milestone Behind&gt;120 Days","")</f>
        <v>Pjt Insight Next Milestone Behind&gt;120 Days</v>
      </c>
      <c r="C3" s="43" t="str">
        <f ca="1">IF(AND('Pjt Insight Project List'!AO3&lt;TODAY()-120,ISTEXT('Pjt Insight Project List'!C3:C3)),'Pjt Insight Project List'!C3:C3,"")</f>
        <v>Anesthesia Work Group</v>
      </c>
      <c r="D3" s="43" t="str">
        <f ca="1">IF(AND('Pjt Insight Project List'!AO3&lt;TODAY()-120,ISTEXT('Pjt Insight Project List'!B3:B3)),'Pjt Insight Project List'!B3:B3,"")</f>
        <v>Intra-operative Anesthesiology Domain Analysis Model, Release 1</v>
      </c>
      <c r="E3" s="43">
        <f ca="1">IF(AND('Pjt Insight Project List'!AO3&lt;TODAY()-120,ISNUMBER('Pjt Insight Project List'!A3:A3)),'Pjt Insight Project List'!A3:A3,"")</f>
        <v>1153</v>
      </c>
      <c r="F3" s="43" t="str">
        <f ca="1">IF(AND('Pjt Insight Project List'!AO3&lt;TODAY()-120,ISTEXT('Pjt Insight Project List'!M3:M3)),("Next Milestone Date Is: "&amp;'Pjt Insight Project List'!M3:M3)&amp;CHAR(10)&amp;"Determine when the next deliverable will be (the tgt date can be a WGM or Ballot Cycle); send dates to pmo@HL7.org.","")</f>
        <v>Next Milestone Date Is: 2018 May WGM/Ballot
Determine when the next deliverable will be (the tgt date can be a WGM or Ballot Cycle); send dates to pmo@HL7.org.</v>
      </c>
    </row>
    <row r="4" spans="1:6" ht="39.6">
      <c r="A4" s="76" t="s">
        <v>904</v>
      </c>
      <c r="B4" s="43" t="str">
        <f ca="1">IF(AND('Pjt Insight Project List'!AO4&lt;TODAY()-120,ISTEXT('Pjt Insight Project List'!C4:C4)),"Pjt Insight Next Milestone Behind&gt;120 Days","")</f>
        <v>Pjt Insight Next Milestone Behind&gt;120 Days</v>
      </c>
      <c r="C4" s="43" t="str">
        <f ca="1">IF(AND('Pjt Insight Project List'!AO4&lt;TODAY()-120,ISTEXT('Pjt Insight Project List'!C4:C4)),'Pjt Insight Project List'!C4:C4,"")</f>
        <v>Anesthesia Work Group</v>
      </c>
      <c r="D4" s="43" t="str">
        <f ca="1">IF(AND('Pjt Insight Project List'!AO4&lt;TODAY()-120,ISTEXT('Pjt Insight Project List'!B4:B4)),'Pjt Insight Project List'!B4:B4,"")</f>
        <v>Implementation Guide for CDA Release 2 - Anesthetic Record</v>
      </c>
      <c r="E4" s="43">
        <f ca="1">IF(AND('Pjt Insight Project List'!AO4&lt;TODAY()-120,ISNUMBER('Pjt Insight Project List'!A4:A4)),'Pjt Insight Project List'!A4:A4,"")</f>
        <v>513</v>
      </c>
      <c r="F4" s="43" t="str">
        <f ca="1">IF(AND('Pjt Insight Project List'!AO4&lt;TODAY()-120,ISTEXT('Pjt Insight Project List'!M4:M4)),("Next Milestone Date Is: "&amp;'Pjt Insight Project List'!M4:M4)&amp;CHAR(10)&amp;"Determine when the next deliverable will be (the tgt date can be a WGM or Ballot Cycle); send dates to pmo@HL7.org.","")</f>
        <v>Next Milestone Date Is: 2016 Jan WGM/Ballot
Determine when the next deliverable will be (the tgt date can be a WGM or Ballot Cycle); send dates to pmo@HL7.org.</v>
      </c>
    </row>
    <row r="5" spans="1:6" s="70" customFormat="1" ht="39.6">
      <c r="A5" s="73" t="s">
        <v>914</v>
      </c>
      <c r="B5" s="43" t="str">
        <f ca="1">IF(AND('Pjt Insight Project List'!AO5&lt;TODAY()-120,ISTEXT('Pjt Insight Project List'!C5:C5)),"Pjt Insight Next Milestone Behind&gt;120 Days","")</f>
        <v>Pjt Insight Next Milestone Behind&gt;120 Days</v>
      </c>
      <c r="C5" s="43" t="str">
        <f ca="1">IF(AND('Pjt Insight Project List'!AO5&lt;TODAY()-120,ISTEXT('Pjt Insight Project List'!C5:C5)),'Pjt Insight Project List'!C5:C5,"")</f>
        <v>Anesthesia Work Group</v>
      </c>
      <c r="D5" s="43" t="str">
        <f ca="1">IF(AND('Pjt Insight Project List'!AO5&lt;TODAY()-120,ISTEXT('Pjt Insight Project List'!B5:B5)),'Pjt Insight Project List'!B5:B5,"")</f>
        <v>Develop Implementation Guide (IG) for the use of HL7 messaging within Anaesthesiology</v>
      </c>
      <c r="E5" s="43">
        <f ca="1">IF(AND('Pjt Insight Project List'!AO5&lt;TODAY()-120,ISNUMBER('Pjt Insight Project List'!A5:A5)),'Pjt Insight Project List'!A5:A5,"")</f>
        <v>543</v>
      </c>
      <c r="F5" s="43" t="str">
        <f ca="1">IF(AND('Pjt Insight Project List'!AO5&lt;TODAY()-120,ISTEXT('Pjt Insight Project List'!M5:M5)),("Next Milestone Date Is: "&amp;'Pjt Insight Project List'!M5:M5)&amp;CHAR(10)&amp;"Determine when the next deliverable will be (the tgt date can be a WGM or Ballot Cycle); send dates to pmo@HL7.org.","")</f>
        <v>Next Milestone Date Is: 2014 Jan WGM/Ballot
Determine when the next deliverable will be (the tgt date can be a WGM or Ballot Cycle); send dates to pmo@HL7.org.</v>
      </c>
    </row>
    <row r="6" spans="1:6" s="70" customFormat="1" ht="39.6">
      <c r="A6" s="73" t="s">
        <v>925</v>
      </c>
      <c r="B6" s="43" t="str">
        <f ca="1">IF(AND('Pjt Insight Project List'!AO6&lt;TODAY()-120,ISTEXT('Pjt Insight Project List'!C6:C6)),"Pjt Insight Next Milestone Behind&gt;120 Days","")</f>
        <v>Pjt Insight Next Milestone Behind&gt;120 Days</v>
      </c>
      <c r="C6" s="43" t="str">
        <f ca="1">IF(AND('Pjt Insight Project List'!AO6&lt;TODAY()-120,ISTEXT('Pjt Insight Project List'!C6:C6)),'Pjt Insight Project List'!C6:C6,"")</f>
        <v>Architectural Review Work Group</v>
      </c>
      <c r="D6" s="43" t="str">
        <f ca="1">IF(AND('Pjt Insight Project List'!AO6&lt;TODAY()-120,ISTEXT('Pjt Insight Project List'!B6:B6)),'Pjt Insight Project List'!B6:B6,"")</f>
        <v>Enhancement of the HL7 Standards Grid</v>
      </c>
      <c r="E6" s="43">
        <f ca="1">IF(AND('Pjt Insight Project List'!AO6&lt;TODAY()-120,ISNUMBER('Pjt Insight Project List'!A6:A6)),'Pjt Insight Project List'!A6:A6,"")</f>
        <v>1327</v>
      </c>
      <c r="F6" s="43" t="str">
        <f ca="1">IF(AND('Pjt Insight Project List'!AO6&lt;TODAY()-120,ISTEXT('Pjt Insight Project List'!M6:M6)),("Next Milestone Date Is: "&amp;'Pjt Insight Project List'!M6:M6)&amp;CHAR(10)&amp;"Determine when the next deliverable will be (the tgt date can be a WGM or Ballot Cycle); send dates to pmo@HL7.org.","")</f>
        <v>Next Milestone Date Is: 2018 Jan WGM/Ballot
Determine when the next deliverable will be (the tgt date can be a WGM or Ballot Cycle); send dates to pmo@HL7.org.</v>
      </c>
    </row>
    <row r="7" spans="1:6" s="70" customFormat="1">
      <c r="A7" s="76" t="s">
        <v>936</v>
      </c>
      <c r="B7" s="43" t="str">
        <f ca="1">IF(AND('Pjt Insight Project List'!AO7&lt;TODAY()-120,ISTEXT('Pjt Insight Project List'!C7:C7)),"Pjt Insight Next Milestone Behind&gt;120 Days","")</f>
        <v/>
      </c>
      <c r="C7" s="43" t="str">
        <f ca="1">IF(AND('Pjt Insight Project List'!AO7&lt;TODAY()-120,ISTEXT('Pjt Insight Project List'!C7:C7)),'Pjt Insight Project List'!C7:C7,"")</f>
        <v/>
      </c>
      <c r="D7" s="43" t="str">
        <f ca="1">IF(AND('Pjt Insight Project List'!AO7&lt;TODAY()-120,ISTEXT('Pjt Insight Project List'!B7:B7)),'Pjt Insight Project List'!B7:B7,"")</f>
        <v/>
      </c>
      <c r="E7" s="43" t="str">
        <f ca="1">IF(AND('Pjt Insight Project List'!AO7&lt;TODAY()-120,ISNUMBER('Pjt Insight Project List'!A7:A7)),'Pjt Insight Project List'!A7:A7,"")</f>
        <v/>
      </c>
      <c r="F7" s="43" t="str">
        <f ca="1">IF(AND('Pjt Insight Project List'!AO7&lt;TODAY()-120,ISTEXT('Pjt Insight Project List'!M7:M7)),("Next Milestone Date Is: "&amp;'Pjt Insight Project List'!M7:M7)&amp;CHAR(10)&amp;"Determine when the next deliverable will be (the tgt date can be a WGM or Ballot Cycle); send dates to pmo@HL7.org.","")</f>
        <v/>
      </c>
    </row>
    <row r="8" spans="1:6" ht="39.6">
      <c r="A8" s="73" t="s">
        <v>947</v>
      </c>
      <c r="B8" s="43" t="str">
        <f ca="1">IF(AND('Pjt Insight Project List'!AO8&lt;TODAY()-120,ISTEXT('Pjt Insight Project List'!C8:C8)),"Pjt Insight Next Milestone Behind&gt;120 Days","")</f>
        <v>Pjt Insight Next Milestone Behind&gt;120 Days</v>
      </c>
      <c r="C8" s="43" t="str">
        <f ca="1">IF(AND('Pjt Insight Project List'!AO8&lt;TODAY()-120,ISTEXT('Pjt Insight Project List'!C8:C8)),'Pjt Insight Project List'!C8:C8,"")</f>
        <v>Arden Syntax Work Group</v>
      </c>
      <c r="D8" s="43" t="str">
        <f ca="1">IF(AND('Pjt Insight Project List'!AO8&lt;TODAY()-120,ISTEXT('Pjt Insight Project List'!B8:B8)),'Pjt Insight Project List'!B8:B8,"")</f>
        <v>3YP Placeholder</v>
      </c>
      <c r="E8" s="43">
        <f ca="1">IF(AND('Pjt Insight Project List'!AO8&lt;TODAY()-120,ISNUMBER('Pjt Insight Project List'!A8:A8)),'Pjt Insight Project List'!A8:A8,"")</f>
        <v>1137</v>
      </c>
      <c r="F8" s="43" t="str">
        <f ca="1">IF(AND('Pjt Insight Project List'!AO8&lt;TODAY()-120,ISTEXT('Pjt Insight Project List'!M8:M8)),("Next Milestone Date Is: "&amp;'Pjt Insight Project List'!M8:M8)&amp;CHAR(10)&amp;"Determine when the next deliverable will be (the tgt date can be a WGM or Ballot Cycle); send dates to pmo@HL7.org.","")</f>
        <v>Next Milestone Date Is: 2015 Jan WGM/Ballot
Determine when the next deliverable will be (the tgt date can be a WGM or Ballot Cycle); send dates to pmo@HL7.org.</v>
      </c>
    </row>
    <row r="9" spans="1:6" ht="39.6">
      <c r="A9" s="73" t="s">
        <v>957</v>
      </c>
      <c r="B9" s="43" t="str">
        <f ca="1">IF(AND('Pjt Insight Project List'!AO9&lt;TODAY()-120,ISTEXT('Pjt Insight Project List'!C9:C9)),"Pjt Insight Next Milestone Behind&gt;120 Days","")</f>
        <v>Pjt Insight Next Milestone Behind&gt;120 Days</v>
      </c>
      <c r="C9" s="43" t="str">
        <f ca="1">IF(AND('Pjt Insight Project List'!AO9&lt;TODAY()-120,ISTEXT('Pjt Insight Project List'!C9:C9)),'Pjt Insight Project List'!C9:C9,"")</f>
        <v>Arden Syntax Work Group</v>
      </c>
      <c r="D9" s="43" t="str">
        <f ca="1">IF(AND('Pjt Insight Project List'!AO9&lt;TODAY()-120,ISTEXT('Pjt Insight Project List'!B9:B9)),'Pjt Insight Project List'!B9:B9,"")</f>
        <v>Arden Syntax for Medical Logic Systems v3.0</v>
      </c>
      <c r="E9" s="43">
        <f ca="1">IF(AND('Pjt Insight Project List'!AO9&lt;TODAY()-120,ISNUMBER('Pjt Insight Project List'!A9:A9)),'Pjt Insight Project List'!A9:A9,"")</f>
        <v>1118</v>
      </c>
      <c r="F9" s="43" t="str">
        <f ca="1">IF(AND('Pjt Insight Project List'!AO9&lt;TODAY()-120,ISTEXT('Pjt Insight Project List'!M9:M9)),("Next Milestone Date Is: "&amp;'Pjt Insight Project List'!M9:M9)&amp;CHAR(10)&amp;"Determine when the next deliverable will be (the tgt date can be a WGM or Ballot Cycle); send dates to pmo@HL7.org.","")</f>
        <v>Next Milestone Date Is: 2017 May WGM/Ballot
Determine when the next deliverable will be (the tgt date can be a WGM or Ballot Cycle); send dates to pmo@HL7.org.</v>
      </c>
    </row>
    <row r="10" spans="1:6">
      <c r="A10" s="76" t="s">
        <v>435</v>
      </c>
      <c r="B10" s="43" t="str">
        <f ca="1">IF(AND('Pjt Insight Project List'!AO10&lt;TODAY()-120,ISTEXT('Pjt Insight Project List'!C10:C10)),"Pjt Insight Next Milestone Behind&gt;120 Days","")</f>
        <v/>
      </c>
      <c r="C10" s="43" t="str">
        <f ca="1">IF(AND('Pjt Insight Project List'!AO10&lt;TODAY()-120,ISTEXT('Pjt Insight Project List'!C10:C10)),'Pjt Insight Project List'!C10:C10,"")</f>
        <v/>
      </c>
      <c r="D10" s="43" t="str">
        <f ca="1">IF(AND('Pjt Insight Project List'!AO10&lt;TODAY()-120,ISTEXT('Pjt Insight Project List'!B10:B10)),'Pjt Insight Project List'!B10:B10,"")</f>
        <v/>
      </c>
      <c r="E10" s="43" t="str">
        <f ca="1">IF(AND('Pjt Insight Project List'!AO10&lt;TODAY()-120,ISNUMBER('Pjt Insight Project List'!A10:A10)),'Pjt Insight Project List'!A10:A10,"")</f>
        <v/>
      </c>
      <c r="F10" s="43" t="str">
        <f ca="1">IF(AND('Pjt Insight Project List'!AO10&lt;TODAY()-120,ISTEXT('Pjt Insight Project List'!M10:M10)),("Next Milestone Date Is: "&amp;'Pjt Insight Project List'!M10:M10)&amp;CHAR(10)&amp;"Determine when the next deliverable will be (the tgt date can be a WGM or Ballot Cycle); send dates to pmo@HL7.org.","")</f>
        <v/>
      </c>
    </row>
    <row r="11" spans="1:6">
      <c r="A11" s="73" t="s">
        <v>436</v>
      </c>
      <c r="B11" s="43" t="str">
        <f ca="1">IF(AND('Pjt Insight Project List'!AO11&lt;TODAY()-120,ISTEXT('Pjt Insight Project List'!C11:C11)),"Pjt Insight Next Milestone Behind&gt;120 Days","")</f>
        <v/>
      </c>
      <c r="C11" s="43" t="str">
        <f ca="1">IF(AND('Pjt Insight Project List'!AO11&lt;TODAY()-120,ISTEXT('Pjt Insight Project List'!C11:C11)),'Pjt Insight Project List'!C11:C11,"")</f>
        <v/>
      </c>
      <c r="D11" s="43" t="str">
        <f ca="1">IF(AND('Pjt Insight Project List'!AO11&lt;TODAY()-120,ISTEXT('Pjt Insight Project List'!B11:B11)),'Pjt Insight Project List'!B11:B11,"")</f>
        <v/>
      </c>
      <c r="E11" s="43" t="str">
        <f ca="1">IF(AND('Pjt Insight Project List'!AO11&lt;TODAY()-120,ISNUMBER('Pjt Insight Project List'!A11:A11)),'Pjt Insight Project List'!A11:A11,"")</f>
        <v/>
      </c>
      <c r="F11" s="43" t="str">
        <f ca="1">IF(AND('Pjt Insight Project List'!AO11&lt;TODAY()-120,ISTEXT('Pjt Insight Project List'!M11:M11)),("Next Milestone Date Is: "&amp;'Pjt Insight Project List'!M11:M11)&amp;CHAR(10)&amp;"Determine when the next deliverable will be (the tgt date can be a WGM or Ballot Cycle); send dates to pmo@HL7.org.","")</f>
        <v/>
      </c>
    </row>
    <row r="12" spans="1:6" ht="39.6">
      <c r="A12" s="73" t="s">
        <v>437</v>
      </c>
      <c r="B12" s="43" t="str">
        <f ca="1">IF(AND('Pjt Insight Project List'!AO12&lt;TODAY()-120,ISTEXT('Pjt Insight Project List'!C12:C12)),"Pjt Insight Next Milestone Behind&gt;120 Days","")</f>
        <v>Pjt Insight Next Milestone Behind&gt;120 Days</v>
      </c>
      <c r="C12" s="43" t="str">
        <f ca="1">IF(AND('Pjt Insight Project List'!AO12&lt;TODAY()-120,ISTEXT('Pjt Insight Project List'!C12:C12)),'Pjt Insight Project List'!C12:C12,"")</f>
        <v>Arden Syntax Work Group</v>
      </c>
      <c r="D12" s="43" t="str">
        <f ca="1">IF(AND('Pjt Insight Project List'!AO12&lt;TODAY()-120,ISTEXT('Pjt Insight Project List'!B12:B12)),'Pjt Insight Project List'!B12:B12,"")</f>
        <v>Arden Syntax Implementation Guide Release 2</v>
      </c>
      <c r="E12" s="43">
        <f ca="1">IF(AND('Pjt Insight Project List'!AO12&lt;TODAY()-120,ISNUMBER('Pjt Insight Project List'!A12:A12)),'Pjt Insight Project List'!A12:A12,"")</f>
        <v>1117</v>
      </c>
      <c r="F12" s="43" t="str">
        <f ca="1">IF(AND('Pjt Insight Project List'!AO12&lt;TODAY()-120,ISTEXT('Pjt Insight Project List'!M12:M12)),("Next Milestone Date Is: "&amp;'Pjt Insight Project List'!M12:M12)&amp;CHAR(10)&amp;"Determine when the next deliverable will be (the tgt date can be a WGM or Ballot Cycle); send dates to pmo@HL7.org.","")</f>
        <v>Next Milestone Date Is: 2017 May WGM/Ballot
Determine when the next deliverable will be (the tgt date can be a WGM or Ballot Cycle); send dates to pmo@HL7.org.</v>
      </c>
    </row>
    <row r="13" spans="1:6" ht="39.6">
      <c r="A13" s="76" t="s">
        <v>438</v>
      </c>
      <c r="B13" s="43" t="str">
        <f ca="1">IF(AND('Pjt Insight Project List'!AO13&lt;TODAY()-120,ISTEXT('Pjt Insight Project List'!C13:C13)),"Pjt Insight Next Milestone Behind&gt;120 Days","")</f>
        <v>Pjt Insight Next Milestone Behind&gt;120 Days</v>
      </c>
      <c r="C13" s="43" t="str">
        <f ca="1">IF(AND('Pjt Insight Project List'!AO13&lt;TODAY()-120,ISTEXT('Pjt Insight Project List'!C13:C13)),'Pjt Insight Project List'!C13:C13,"")</f>
        <v>Attachments Work Group</v>
      </c>
      <c r="D13" s="43" t="str">
        <f ca="1">IF(AND('Pjt Insight Project List'!AO13&lt;TODAY()-120,ISTEXT('Pjt Insight Project List'!B13:B13)),'Pjt Insight Project List'!B13:B13,"")</f>
        <v>Consents (3 types) - CDA R2</v>
      </c>
      <c r="E13" s="43">
        <f ca="1">IF(AND('Pjt Insight Project List'!AO13&lt;TODAY()-120,ISNUMBER('Pjt Insight Project List'!A13:A13)),'Pjt Insight Project List'!A13:A13,"")</f>
        <v>964</v>
      </c>
      <c r="F13" s="43" t="str">
        <f ca="1">IF(AND('Pjt Insight Project List'!AO13&lt;TODAY()-120,ISTEXT('Pjt Insight Project List'!M13:M13)),("Next Milestone Date Is: "&amp;'Pjt Insight Project List'!M13:M13)&amp;CHAR(10)&amp;"Determine when the next deliverable will be (the tgt date can be a WGM or Ballot Cycle); send dates to pmo@HL7.org.","")</f>
        <v>Next Milestone Date Is: 2017 Jan WGM/Ballot
Determine when the next deliverable will be (the tgt date can be a WGM or Ballot Cycle); send dates to pmo@HL7.org.</v>
      </c>
    </row>
    <row r="14" spans="1:6" ht="39.6">
      <c r="A14" s="73" t="s">
        <v>439</v>
      </c>
      <c r="B14" s="43" t="str">
        <f ca="1">IF(AND('Pjt Insight Project List'!AO14&lt;TODAY()-120,ISTEXT('Pjt Insight Project List'!C14:C14)),"Pjt Insight Next Milestone Behind&gt;120 Days","")</f>
        <v>Pjt Insight Next Milestone Behind&gt;120 Days</v>
      </c>
      <c r="C14" s="43" t="str">
        <f ca="1">IF(AND('Pjt Insight Project List'!AO14&lt;TODAY()-120,ISTEXT('Pjt Insight Project List'!C14:C14)),'Pjt Insight Project List'!C14:C14,"")</f>
        <v>Attachments Work Group</v>
      </c>
      <c r="D14" s="43" t="str">
        <f ca="1">IF(AND('Pjt Insight Project List'!AO14&lt;TODAY()-120,ISTEXT('Pjt Insight Project List'!B14:B14)),'Pjt Insight Project List'!B14:B14,"")</f>
        <v>HL7 CDA R2 Orthodontic Attachment Implementation Guide, Release 1 - US Realm</v>
      </c>
      <c r="E14" s="43">
        <f ca="1">IF(AND('Pjt Insight Project List'!AO14&lt;TODAY()-120,ISNUMBER('Pjt Insight Project List'!A14:A14)),'Pjt Insight Project List'!A14:A14,"")</f>
        <v>1402</v>
      </c>
      <c r="F14" s="43" t="str">
        <f ca="1">IF(AND('Pjt Insight Project List'!AO14&lt;TODAY()-120,ISTEXT('Pjt Insight Project List'!M14:M14)),("Next Milestone Date Is: "&amp;'Pjt Insight Project List'!M14:M14)&amp;CHAR(10)&amp;"Determine when the next deliverable will be (the tgt date can be a WGM or Ballot Cycle); send dates to pmo@HL7.org.","")</f>
        <v>Next Milestone Date Is: 2018 May WGM/Ballot
Determine when the next deliverable will be (the tgt date can be a WGM or Ballot Cycle); send dates to pmo@HL7.org.</v>
      </c>
    </row>
    <row r="15" spans="1:6">
      <c r="A15" s="73" t="s">
        <v>440</v>
      </c>
      <c r="B15" s="43" t="str">
        <f ca="1">IF(AND('Pjt Insight Project List'!AO15&lt;TODAY()-120,ISTEXT('Pjt Insight Project List'!C15:C15)),"Pjt Insight Next Milestone Behind&gt;120 Days","")</f>
        <v/>
      </c>
      <c r="C15" s="43" t="str">
        <f ca="1">IF(AND('Pjt Insight Project List'!AO15&lt;TODAY()-120,ISTEXT('Pjt Insight Project List'!C15:C15)),'Pjt Insight Project List'!C15:C15,"")</f>
        <v/>
      </c>
      <c r="D15" s="43" t="str">
        <f ca="1">IF(AND('Pjt Insight Project List'!AO15&lt;TODAY()-120,ISTEXT('Pjt Insight Project List'!B15:B15)),'Pjt Insight Project List'!B15:B15,"")</f>
        <v/>
      </c>
      <c r="E15" s="43" t="str">
        <f ca="1">IF(AND('Pjt Insight Project List'!AO15&lt;TODAY()-120,ISNUMBER('Pjt Insight Project List'!A15:A15)),'Pjt Insight Project List'!A15:A15,"")</f>
        <v/>
      </c>
      <c r="F15" s="43" t="str">
        <f ca="1">IF(AND('Pjt Insight Project List'!AO15&lt;TODAY()-120,ISTEXT('Pjt Insight Project List'!M15:M15)),("Next Milestone Date Is: "&amp;'Pjt Insight Project List'!M15:M15)&amp;CHAR(10)&amp;"Determine when the next deliverable will be (the tgt date can be a WGM or Ballot Cycle); send dates to pmo@HL7.org.","")</f>
        <v/>
      </c>
    </row>
    <row r="16" spans="1:6" s="70" customFormat="1">
      <c r="A16" s="76" t="s">
        <v>441</v>
      </c>
      <c r="B16" s="43" t="str">
        <f ca="1">IF(AND('Pjt Insight Project List'!AO16&lt;TODAY()-120,ISTEXT('Pjt Insight Project List'!C16:C16)),"Pjt Insight Next Milestone Behind&gt;120 Days","")</f>
        <v/>
      </c>
      <c r="C16" s="43" t="str">
        <f ca="1">IF(AND('Pjt Insight Project List'!AO16&lt;TODAY()-120,ISTEXT('Pjt Insight Project List'!C16:C16)),'Pjt Insight Project List'!C16:C16,"")</f>
        <v/>
      </c>
      <c r="D16" s="43" t="str">
        <f ca="1">IF(AND('Pjt Insight Project List'!AO16&lt;TODAY()-120,ISTEXT('Pjt Insight Project List'!B16:B16)),'Pjt Insight Project List'!B16:B16,"")</f>
        <v/>
      </c>
      <c r="E16" s="43" t="str">
        <f ca="1">IF(AND('Pjt Insight Project List'!AO16&lt;TODAY()-120,ISNUMBER('Pjt Insight Project List'!A16:A16)),'Pjt Insight Project List'!A16:A16,"")</f>
        <v/>
      </c>
      <c r="F16" s="43" t="str">
        <f ca="1">IF(AND('Pjt Insight Project List'!AO16&lt;TODAY()-120,ISTEXT('Pjt Insight Project List'!M16:M16)),("Next Milestone Date Is: "&amp;'Pjt Insight Project List'!M16:M16)&amp;CHAR(10)&amp;"Determine when the next deliverable will be (the tgt date can be a WGM or Ballot Cycle); send dates to pmo@HL7.org.","")</f>
        <v/>
      </c>
    </row>
    <row r="17" spans="1:6" s="70" customFormat="1">
      <c r="A17" s="73" t="s">
        <v>442</v>
      </c>
      <c r="B17" s="43" t="str">
        <f ca="1">IF(AND('Pjt Insight Project List'!AO17&lt;TODAY()-120,ISTEXT('Pjt Insight Project List'!C17:C17)),"Pjt Insight Next Milestone Behind&gt;120 Days","")</f>
        <v/>
      </c>
      <c r="C17" s="43" t="str">
        <f ca="1">IF(AND('Pjt Insight Project List'!AO17&lt;TODAY()-120,ISTEXT('Pjt Insight Project List'!C17:C17)),'Pjt Insight Project List'!C17:C17,"")</f>
        <v/>
      </c>
      <c r="D17" s="43" t="str">
        <f ca="1">IF(AND('Pjt Insight Project List'!AO17&lt;TODAY()-120,ISTEXT('Pjt Insight Project List'!B17:B17)),'Pjt Insight Project List'!B17:B17,"")</f>
        <v/>
      </c>
      <c r="E17" s="43" t="str">
        <f ca="1">IF(AND('Pjt Insight Project List'!AO17&lt;TODAY()-120,ISNUMBER('Pjt Insight Project List'!A17:A17)),'Pjt Insight Project List'!A17:A17,"")</f>
        <v/>
      </c>
      <c r="F17" s="43" t="str">
        <f ca="1">IF(AND('Pjt Insight Project List'!AO17&lt;TODAY()-120,ISTEXT('Pjt Insight Project List'!M17:M17)),("Next Milestone Date Is: "&amp;'Pjt Insight Project List'!M17:M17)&amp;CHAR(10)&amp;"Determine when the next deliverable will be (the tgt date can be a WGM or Ballot Cycle); send dates to pmo@HL7.org.","")</f>
        <v/>
      </c>
    </row>
    <row r="18" spans="1:6" s="70" customFormat="1" ht="39.6">
      <c r="A18" s="73" t="s">
        <v>443</v>
      </c>
      <c r="B18" s="43" t="str">
        <f ca="1">IF(AND('Pjt Insight Project List'!AO18&lt;TODAY()-120,ISTEXT('Pjt Insight Project List'!C18:C18)),"Pjt Insight Next Milestone Behind&gt;120 Days","")</f>
        <v>Pjt Insight Next Milestone Behind&gt;120 Days</v>
      </c>
      <c r="C18" s="43" t="str">
        <f ca="1">IF(AND('Pjt Insight Project List'!AO18&lt;TODAY()-120,ISTEXT('Pjt Insight Project List'!C18:C18)),'Pjt Insight Project List'!C18:C18,"")</f>
        <v>Attachments Work Group</v>
      </c>
      <c r="D18" s="43" t="str">
        <f ca="1">IF(AND('Pjt Insight Project List'!AO18&lt;TODAY()-120,ISTEXT('Pjt Insight Project List'!B18:B18)),'Pjt Insight Project List'!B18:B18,"")</f>
        <v>HL7 Implementation Guide for CDA R2 -- Supplement to the Consolidated CDA R2 for Additional Attachment Templates, Release 1</v>
      </c>
      <c r="E18" s="43">
        <f ca="1">IF(AND('Pjt Insight Project List'!AO18&lt;TODAY()-120,ISNUMBER('Pjt Insight Project List'!A18:A18)),'Pjt Insight Project List'!A18:A18,"")</f>
        <v>1048</v>
      </c>
      <c r="F18" s="43" t="str">
        <f ca="1">IF(AND('Pjt Insight Project List'!AO18&lt;TODAY()-120,ISTEXT('Pjt Insight Project List'!M18:M18)),("Next Milestone Date Is: "&amp;'Pjt Insight Project List'!M18:M18)&amp;CHAR(10)&amp;"Determine when the next deliverable will be (the tgt date can be a WGM or Ballot Cycle); send dates to pmo@HL7.org.","")</f>
        <v>Next Milestone Date Is: 2017 Sept WGM/Ballot
Determine when the next deliverable will be (the tgt date can be a WGM or Ballot Cycle); send dates to pmo@HL7.org.</v>
      </c>
    </row>
    <row r="19" spans="1:6" s="70" customFormat="1">
      <c r="A19" s="76" t="s">
        <v>444</v>
      </c>
      <c r="B19" s="43" t="str">
        <f ca="1">IF(AND('Pjt Insight Project List'!AO19&lt;TODAY()-120,ISTEXT('Pjt Insight Project List'!C19:C19)),"Pjt Insight Next Milestone Behind&gt;120 Days","")</f>
        <v/>
      </c>
      <c r="C19" s="43" t="str">
        <f ca="1">IF(AND('Pjt Insight Project List'!AO19&lt;TODAY()-120,ISTEXT('Pjt Insight Project List'!C19:C19)),'Pjt Insight Project List'!C19:C19,"")</f>
        <v/>
      </c>
      <c r="D19" s="43" t="str">
        <f ca="1">IF(AND('Pjt Insight Project List'!AO19&lt;TODAY()-120,ISTEXT('Pjt Insight Project List'!B19:B19)),'Pjt Insight Project List'!B19:B19,"")</f>
        <v/>
      </c>
      <c r="E19" s="43" t="str">
        <f ca="1">IF(AND('Pjt Insight Project List'!AO19&lt;TODAY()-120,ISNUMBER('Pjt Insight Project List'!A19:A19)),'Pjt Insight Project List'!A19:A19,"")</f>
        <v/>
      </c>
      <c r="F19" s="43" t="str">
        <f ca="1">IF(AND('Pjt Insight Project List'!AO19&lt;TODAY()-120,ISTEXT('Pjt Insight Project List'!M19:M19)),("Next Milestone Date Is: "&amp;'Pjt Insight Project List'!M19:M19)&amp;CHAR(10)&amp;"Determine when the next deliverable will be (the tgt date can be a WGM or Ballot Cycle); send dates to pmo@HL7.org.","")</f>
        <v/>
      </c>
    </row>
    <row r="20" spans="1:6">
      <c r="A20" s="73" t="s">
        <v>446</v>
      </c>
      <c r="B20" s="43" t="str">
        <f ca="1">IF(AND('Pjt Insight Project List'!AO20&lt;TODAY()-120,ISTEXT('Pjt Insight Project List'!C20:C20)),"Pjt Insight Next Milestone Behind&gt;120 Days","")</f>
        <v/>
      </c>
      <c r="C20" s="43" t="str">
        <f ca="1">IF(AND('Pjt Insight Project List'!AO20&lt;TODAY()-120,ISTEXT('Pjt Insight Project List'!C20:C20)),'Pjt Insight Project List'!C20:C20,"")</f>
        <v/>
      </c>
      <c r="D20" s="43" t="str">
        <f ca="1">IF(AND('Pjt Insight Project List'!AO20&lt;TODAY()-120,ISTEXT('Pjt Insight Project List'!B20:B20)),'Pjt Insight Project List'!B20:B20,"")</f>
        <v/>
      </c>
      <c r="E20" s="43" t="str">
        <f ca="1">IF(AND('Pjt Insight Project List'!AO20&lt;TODAY()-120,ISNUMBER('Pjt Insight Project List'!A20:A20)),'Pjt Insight Project List'!A20:A20,"")</f>
        <v/>
      </c>
      <c r="F20" s="43" t="str">
        <f ca="1">IF(AND('Pjt Insight Project List'!AO20&lt;TODAY()-120,ISTEXT('Pjt Insight Project List'!M20:M20)),("Next Milestone Date Is: "&amp;'Pjt Insight Project List'!M20:M20)&amp;CHAR(10)&amp;"Determine when the next deliverable will be (the tgt date can be a WGM or Ballot Cycle); send dates to pmo@HL7.org.","")</f>
        <v/>
      </c>
    </row>
    <row r="21" spans="1:6" ht="39.6">
      <c r="A21" s="73" t="s">
        <v>447</v>
      </c>
      <c r="B21" s="43" t="str">
        <f ca="1">IF(AND('Pjt Insight Project List'!AO21&lt;TODAY()-120,ISTEXT('Pjt Insight Project List'!C21:C21)),"Pjt Insight Next Milestone Behind&gt;120 Days","")</f>
        <v>Pjt Insight Next Milestone Behind&gt;120 Days</v>
      </c>
      <c r="C21" s="43" t="str">
        <f ca="1">IF(AND('Pjt Insight Project List'!AO21&lt;TODAY()-120,ISTEXT('Pjt Insight Project List'!C21:C21)),'Pjt Insight Project List'!C21:C21,"")</f>
        <v>Biomedical Research and Regulation Work Group</v>
      </c>
      <c r="D21" s="43" t="str">
        <f ca="1">IF(AND('Pjt Insight Project List'!AO21&lt;TODAY()-120,ISTEXT('Pjt Insight Project List'!B21:B21)),'Pjt Insight Project List'!B21:B21,"")</f>
        <v>Clinical Study Functional Profiles</v>
      </c>
      <c r="E21" s="43">
        <f ca="1">IF(AND('Pjt Insight Project List'!AO21&lt;TODAY()-120,ISNUMBER('Pjt Insight Project List'!A21:A21)),'Pjt Insight Project List'!A21:A21,"")</f>
        <v>718</v>
      </c>
      <c r="F21" s="43" t="str">
        <f ca="1">IF(AND('Pjt Insight Project List'!AO21&lt;TODAY()-120,ISTEXT('Pjt Insight Project List'!M21:M21)),("Next Milestone Date Is: "&amp;'Pjt Insight Project List'!M21:M21)&amp;CHAR(10)&amp;"Determine when the next deliverable will be (the tgt date can be a WGM or Ballot Cycle); send dates to pmo@HL7.org.","")</f>
        <v>Next Milestone Date Is: 2015 Jan WGM/Ballot
Determine when the next deliverable will be (the tgt date can be a WGM or Ballot Cycle); send dates to pmo@HL7.org.</v>
      </c>
    </row>
    <row r="22" spans="1:6" s="70" customFormat="1" ht="39.6">
      <c r="A22" s="76" t="s">
        <v>448</v>
      </c>
      <c r="B22" s="43" t="str">
        <f ca="1">IF(AND('Pjt Insight Project List'!AO22&lt;TODAY()-120,ISTEXT('Pjt Insight Project List'!C22:C22)),"Pjt Insight Next Milestone Behind&gt;120 Days","")</f>
        <v>Pjt Insight Next Milestone Behind&gt;120 Days</v>
      </c>
      <c r="C22" s="43" t="str">
        <f ca="1">IF(AND('Pjt Insight Project List'!AO22&lt;TODAY()-120,ISTEXT('Pjt Insight Project List'!C22:C22)),'Pjt Insight Project List'!C22:C22,"")</f>
        <v>Biomedical Research and Regulation Work Group</v>
      </c>
      <c r="D22" s="43" t="str">
        <f ca="1">IF(AND('Pjt Insight Project List'!AO22&lt;TODAY()-120,ISTEXT('Pjt Insight Project List'!B22:B22)),'Pjt Insight Project List'!B22:B22,"")</f>
        <v>Regulatory Activity Submission Hierarchy (RASH)</v>
      </c>
      <c r="E22" s="43">
        <f ca="1">IF(AND('Pjt Insight Project List'!AO22&lt;TODAY()-120,ISNUMBER('Pjt Insight Project List'!A22:A22)),'Pjt Insight Project List'!A22:A22,"")</f>
        <v>720</v>
      </c>
      <c r="F22" s="43" t="str">
        <f ca="1">IF(AND('Pjt Insight Project List'!AO22&lt;TODAY()-120,ISTEXT('Pjt Insight Project List'!M22:M22)),("Next Milestone Date Is: "&amp;'Pjt Insight Project List'!M22:M22)&amp;CHAR(10)&amp;"Determine when the next deliverable will be (the tgt date can be a WGM or Ballot Cycle); send dates to pmo@HL7.org.","")</f>
        <v>Next Milestone Date Is: 2015 Jan WGM/Ballot
Determine when the next deliverable will be (the tgt date can be a WGM or Ballot Cycle); send dates to pmo@HL7.org.</v>
      </c>
    </row>
    <row r="23" spans="1:6" ht="39.6">
      <c r="A23" s="73" t="s">
        <v>449</v>
      </c>
      <c r="B23" s="43" t="str">
        <f ca="1">IF(AND('Pjt Insight Project List'!AO23&lt;TODAY()-120,ISTEXT('Pjt Insight Project List'!C23:C23)),"Pjt Insight Next Milestone Behind&gt;120 Days","")</f>
        <v>Pjt Insight Next Milestone Behind&gt;120 Days</v>
      </c>
      <c r="C23" s="43" t="str">
        <f ca="1">IF(AND('Pjt Insight Project List'!AO23&lt;TODAY()-120,ISTEXT('Pjt Insight Project List'!C23:C23)),'Pjt Insight Project List'!C23:C23,"")</f>
        <v>Biomedical Research and Regulation Work Group</v>
      </c>
      <c r="D23" s="43" t="str">
        <f ca="1">IF(AND('Pjt Insight Project List'!AO23&lt;TODAY()-120,ISTEXT('Pjt Insight Project List'!B23:B23)),'Pjt Insight Project List'!B23:B23,"")</f>
        <v>Clinical Trial Registration and Reporting R2 (CTR&amp;R-R2)</v>
      </c>
      <c r="E23" s="43">
        <f ca="1">IF(AND('Pjt Insight Project List'!AO23&lt;TODAY()-120,ISNUMBER('Pjt Insight Project List'!A23:A23)),'Pjt Insight Project List'!A23:A23,"")</f>
        <v>716</v>
      </c>
      <c r="F23" s="43" t="str">
        <f ca="1">IF(AND('Pjt Insight Project List'!AO23&lt;TODAY()-120,ISTEXT('Pjt Insight Project List'!M23:M23)),("Next Milestone Date Is: "&amp;'Pjt Insight Project List'!M23:M23)&amp;CHAR(10)&amp;"Determine when the next deliverable will be (the tgt date can be a WGM or Ballot Cycle); send dates to pmo@HL7.org.","")</f>
        <v>Next Milestone Date Is: 2015 Jan WGM/Ballot
Determine when the next deliverable will be (the tgt date can be a WGM or Ballot Cycle); send dates to pmo@HL7.org.</v>
      </c>
    </row>
    <row r="24" spans="1:6" s="70" customFormat="1" ht="39.6">
      <c r="A24" s="73" t="s">
        <v>450</v>
      </c>
      <c r="B24" s="43" t="str">
        <f ca="1">IF(AND('Pjt Insight Project List'!AO24&lt;TODAY()-120,ISTEXT('Pjt Insight Project List'!C24:C24)),"Pjt Insight Next Milestone Behind&gt;120 Days","")</f>
        <v>Pjt Insight Next Milestone Behind&gt;120 Days</v>
      </c>
      <c r="C24" s="43" t="str">
        <f ca="1">IF(AND('Pjt Insight Project List'!AO24&lt;TODAY()-120,ISTEXT('Pjt Insight Project List'!C24:C24)),'Pjt Insight Project List'!C24:C24,"")</f>
        <v>Biomedical Research and Regulation Work Group</v>
      </c>
      <c r="D24" s="43" t="str">
        <f ca="1">IF(AND('Pjt Insight Project List'!AO24&lt;TODAY()-120,ISTEXT('Pjt Insight Project List'!B24:B24)),'Pjt Insight Project List'!B24:B24,"")</f>
        <v>Clinical Study Functional Profiles UPDATE to harmonize with EU</v>
      </c>
      <c r="E24" s="43">
        <f ca="1">IF(AND('Pjt Insight Project List'!AO24&lt;TODAY()-120,ISNUMBER('Pjt Insight Project List'!A24:A24)),'Pjt Insight Project List'!A24:A24,"")</f>
        <v>936</v>
      </c>
      <c r="F24" s="43" t="str">
        <f ca="1">IF(AND('Pjt Insight Project List'!AO24&lt;TODAY()-120,ISTEXT('Pjt Insight Project List'!M24:M24)),("Next Milestone Date Is: "&amp;'Pjt Insight Project List'!M24:M24)&amp;CHAR(10)&amp;"Determine when the next deliverable will be (the tgt date can be a WGM or Ballot Cycle); send dates to pmo@HL7.org.","")</f>
        <v>Next Milestone Date Is: 2015 Jan WGM/Ballot
Determine when the next deliverable will be (the tgt date can be a WGM or Ballot Cycle); send dates to pmo@HL7.org.</v>
      </c>
    </row>
    <row r="25" spans="1:6" s="70" customFormat="1" ht="39.6">
      <c r="A25" s="76" t="s">
        <v>451</v>
      </c>
      <c r="B25" s="43" t="str">
        <f ca="1">IF(AND('Pjt Insight Project List'!AO25&lt;TODAY()-120,ISTEXT('Pjt Insight Project List'!C25:C25)),"Pjt Insight Next Milestone Behind&gt;120 Days","")</f>
        <v>Pjt Insight Next Milestone Behind&gt;120 Days</v>
      </c>
      <c r="C25" s="43" t="str">
        <f ca="1">IF(AND('Pjt Insight Project List'!AO25&lt;TODAY()-120,ISTEXT('Pjt Insight Project List'!C25:C25)),'Pjt Insight Project List'!C25:C25,"")</f>
        <v>Biomedical Research and Regulation Work Group</v>
      </c>
      <c r="D25" s="43" t="str">
        <f ca="1">IF(AND('Pjt Insight Project List'!AO25&lt;TODAY()-120,ISTEXT('Pjt Insight Project List'!B25:B25)),'Pjt Insight Project List'!B25:B25,"")</f>
        <v>Structured Product Labeling for Food (SPL R8)</v>
      </c>
      <c r="E25" s="43">
        <f ca="1">IF(AND('Pjt Insight Project List'!AO25&lt;TODAY()-120,ISNUMBER('Pjt Insight Project List'!A25:A25)),'Pjt Insight Project List'!A25:A25,"")</f>
        <v>1229</v>
      </c>
      <c r="F25" s="43" t="str">
        <f ca="1">IF(AND('Pjt Insight Project List'!AO25&lt;TODAY()-120,ISTEXT('Pjt Insight Project List'!M25:M25)),("Next Milestone Date Is: "&amp;'Pjt Insight Project List'!M25:M25)&amp;CHAR(10)&amp;"Determine when the next deliverable will be (the tgt date can be a WGM or Ballot Cycle); send dates to pmo@HL7.org.","")</f>
        <v>Next Milestone Date Is: 2016 May WGM/Ballot
Determine when the next deliverable will be (the tgt date can be a WGM or Ballot Cycle); send dates to pmo@HL7.org.</v>
      </c>
    </row>
    <row r="26" spans="1:6" s="70" customFormat="1">
      <c r="A26" s="73" t="s">
        <v>452</v>
      </c>
      <c r="B26" s="43" t="str">
        <f ca="1">IF(AND('Pjt Insight Project List'!AO26&lt;TODAY()-120,ISTEXT('Pjt Insight Project List'!C26:C26)),"Pjt Insight Next Milestone Behind&gt;120 Days","")</f>
        <v/>
      </c>
      <c r="C26" s="43" t="str">
        <f ca="1">IF(AND('Pjt Insight Project List'!AO26&lt;TODAY()-120,ISTEXT('Pjt Insight Project List'!C26:C26)),'Pjt Insight Project List'!C26:C26,"")</f>
        <v/>
      </c>
      <c r="D26" s="43" t="str">
        <f ca="1">IF(AND('Pjt Insight Project List'!AO26&lt;TODAY()-120,ISTEXT('Pjt Insight Project List'!B26:B26)),'Pjt Insight Project List'!B26:B26,"")</f>
        <v/>
      </c>
      <c r="E26" s="43" t="str">
        <f ca="1">IF(AND('Pjt Insight Project List'!AO26&lt;TODAY()-120,ISNUMBER('Pjt Insight Project List'!A26:A26)),'Pjt Insight Project List'!A26:A26,"")</f>
        <v/>
      </c>
      <c r="F26" s="43" t="str">
        <f ca="1">IF(AND('Pjt Insight Project List'!AO26&lt;TODAY()-120,ISTEXT('Pjt Insight Project List'!M26:M26)),("Next Milestone Date Is: "&amp;'Pjt Insight Project List'!M26:M26)&amp;CHAR(10)&amp;"Determine when the next deliverable will be (the tgt date can be a WGM or Ballot Cycle); send dates to pmo@HL7.org.","")</f>
        <v/>
      </c>
    </row>
    <row r="27" spans="1:6" s="70" customFormat="1" ht="39.6">
      <c r="A27" s="73" t="s">
        <v>453</v>
      </c>
      <c r="B27" s="43" t="str">
        <f ca="1">IF(AND('Pjt Insight Project List'!AO27&lt;TODAY()-120,ISTEXT('Pjt Insight Project List'!C27:C27)),"Pjt Insight Next Milestone Behind&gt;120 Days","")</f>
        <v>Pjt Insight Next Milestone Behind&gt;120 Days</v>
      </c>
      <c r="C27" s="43" t="str">
        <f ca="1">IF(AND('Pjt Insight Project List'!AO27&lt;TODAY()-120,ISTEXT('Pjt Insight Project List'!C27:C27)),'Pjt Insight Project List'!C27:C27,"")</f>
        <v>Biomedical Research and Regulation Work Group</v>
      </c>
      <c r="D27" s="43" t="str">
        <f ca="1">IF(AND('Pjt Insight Project List'!AO27&lt;TODAY()-120,ISTEXT('Pjt Insight Project List'!B27:B27)),'Pjt Insight Project List'!B27:B27,"")</f>
        <v>Structured Product Labeling (SPL R9)</v>
      </c>
      <c r="E27" s="43">
        <f ca="1">IF(AND('Pjt Insight Project List'!AO27&lt;TODAY()-120,ISNUMBER('Pjt Insight Project List'!A27:A27)),'Pjt Insight Project List'!A27:A27,"")</f>
        <v>1339</v>
      </c>
      <c r="F27" s="43" t="str">
        <f ca="1">IF(AND('Pjt Insight Project List'!AO27&lt;TODAY()-120,ISTEXT('Pjt Insight Project List'!M27:M27)),("Next Milestone Date Is: "&amp;'Pjt Insight Project List'!M27:M27)&amp;CHAR(10)&amp;"Determine when the next deliverable will be (the tgt date can be a WGM or Ballot Cycle); send dates to pmo@HL7.org.","")</f>
        <v>Next Milestone Date Is: 2018 Jan WGM/Ballot
Determine when the next deliverable will be (the tgt date can be a WGM or Ballot Cycle); send dates to pmo@HL7.org.</v>
      </c>
    </row>
    <row r="28" spans="1:6" ht="39.6">
      <c r="A28" s="76" t="s">
        <v>454</v>
      </c>
      <c r="B28" s="43" t="str">
        <f ca="1">IF(AND('Pjt Insight Project List'!AO28&lt;TODAY()-120,ISTEXT('Pjt Insight Project List'!C28:C28)),"Pjt Insight Next Milestone Behind&gt;120 Days","")</f>
        <v>Pjt Insight Next Milestone Behind&gt;120 Days</v>
      </c>
      <c r="C28" s="43" t="str">
        <f ca="1">IF(AND('Pjt Insight Project List'!AO28&lt;TODAY()-120,ISTEXT('Pjt Insight Project List'!C28:C28)),'Pjt Insight Project List'!C28:C28,"")</f>
        <v>Biomedical Research and Regulation Work Group</v>
      </c>
      <c r="D28" s="43" t="str">
        <f ca="1">IF(AND('Pjt Insight Project List'!AO28&lt;TODAY()-120,ISTEXT('Pjt Insight Project List'!B28:B28)),'Pjt Insight Project List'!B28:B28,"")</f>
        <v>FHIR resources to support IDMP 11615 Product Standard</v>
      </c>
      <c r="E28" s="43">
        <f ca="1">IF(AND('Pjt Insight Project List'!AO28&lt;TODAY()-120,ISNUMBER('Pjt Insight Project List'!A28:A28)),'Pjt Insight Project List'!A28:A28,"")</f>
        <v>1367</v>
      </c>
      <c r="F28" s="43" t="str">
        <f ca="1">IF(AND('Pjt Insight Project List'!AO28&lt;TODAY()-120,ISTEXT('Pjt Insight Project List'!M28:M28)),("Next Milestone Date Is: "&amp;'Pjt Insight Project List'!M28:M28)&amp;CHAR(10)&amp;"Determine when the next deliverable will be (the tgt date can be a WGM or Ballot Cycle); send dates to pmo@HL7.org.","")</f>
        <v>Next Milestone Date Is: 2018 May WGM/Ballot
Determine when the next deliverable will be (the tgt date can be a WGM or Ballot Cycle); send dates to pmo@HL7.org.</v>
      </c>
    </row>
    <row r="29" spans="1:6" ht="39.6">
      <c r="A29" s="73" t="s">
        <v>455</v>
      </c>
      <c r="B29" s="43" t="str">
        <f ca="1">IF(AND('Pjt Insight Project List'!AO29&lt;TODAY()-120,ISTEXT('Pjt Insight Project List'!C29:C29)),"Pjt Insight Next Milestone Behind&gt;120 Days","")</f>
        <v>Pjt Insight Next Milestone Behind&gt;120 Days</v>
      </c>
      <c r="C29" s="43" t="str">
        <f ca="1">IF(AND('Pjt Insight Project List'!AO29&lt;TODAY()-120,ISTEXT('Pjt Insight Project List'!C29:C29)),'Pjt Insight Project List'!C29:C29,"")</f>
        <v>Biomedical Research and Regulation Work Group</v>
      </c>
      <c r="D29" s="43" t="str">
        <f ca="1">IF(AND('Pjt Insight Project List'!AO29&lt;TODAY()-120,ISTEXT('Pjt Insight Project List'!B29:B29)),'Pjt Insight Project List'!B29:B29,"")</f>
        <v>Pharmaceutical Quality/Chemistry Manufacturing &amp; Controls (PQ/CMC)</v>
      </c>
      <c r="E29" s="43">
        <f ca="1">IF(AND('Pjt Insight Project List'!AO29&lt;TODAY()-120,ISNUMBER('Pjt Insight Project List'!A29:A29)),'Pjt Insight Project List'!A29:A29,"")</f>
        <v>1368</v>
      </c>
      <c r="F29" s="43" t="str">
        <f ca="1">IF(AND('Pjt Insight Project List'!AO29&lt;TODAY()-120,ISTEXT('Pjt Insight Project List'!M29:M29)),("Next Milestone Date Is: "&amp;'Pjt Insight Project List'!M29:M29)&amp;CHAR(10)&amp;"Determine when the next deliverable will be (the tgt date can be a WGM or Ballot Cycle); send dates to pmo@HL7.org.","")</f>
        <v>Next Milestone Date Is: 2018 May WGM/Ballot
Determine when the next deliverable will be (the tgt date can be a WGM or Ballot Cycle); send dates to pmo@HL7.org.</v>
      </c>
    </row>
    <row r="30" spans="1:6" s="70" customFormat="1">
      <c r="A30" s="73" t="s">
        <v>457</v>
      </c>
      <c r="B30" s="43" t="str">
        <f ca="1">IF(AND('Pjt Insight Project List'!AO30&lt;TODAY()-120,ISTEXT('Pjt Insight Project List'!C30:C30)),"Pjt Insight Next Milestone Behind&gt;120 Days","")</f>
        <v/>
      </c>
      <c r="C30" s="43" t="str">
        <f ca="1">IF(AND('Pjt Insight Project List'!AO30&lt;TODAY()-120,ISTEXT('Pjt Insight Project List'!C30:C30)),'Pjt Insight Project List'!C30:C30,"")</f>
        <v/>
      </c>
      <c r="D30" s="43" t="str">
        <f ca="1">IF(AND('Pjt Insight Project List'!AO30&lt;TODAY()-120,ISTEXT('Pjt Insight Project List'!B30:B30)),'Pjt Insight Project List'!B30:B30,"")</f>
        <v/>
      </c>
      <c r="E30" s="43" t="str">
        <f ca="1">IF(AND('Pjt Insight Project List'!AO30&lt;TODAY()-120,ISNUMBER('Pjt Insight Project List'!A30:A30)),'Pjt Insight Project List'!A30:A30,"")</f>
        <v/>
      </c>
      <c r="F30" s="43" t="str">
        <f ca="1">IF(AND('Pjt Insight Project List'!AO30&lt;TODAY()-120,ISTEXT('Pjt Insight Project List'!M30:M30)),("Next Milestone Date Is: "&amp;'Pjt Insight Project List'!M30:M30)&amp;CHAR(10)&amp;"Determine when the next deliverable will be (the tgt date can be a WGM or Ballot Cycle); send dates to pmo@HL7.org.","")</f>
        <v/>
      </c>
    </row>
    <row r="31" spans="1:6" s="70" customFormat="1">
      <c r="A31" s="76" t="s">
        <v>458</v>
      </c>
      <c r="B31" s="43" t="str">
        <f ca="1">IF(AND('Pjt Insight Project List'!AO31&lt;TODAY()-120,ISTEXT('Pjt Insight Project List'!C31:C31)),"Pjt Insight Next Milestone Behind&gt;120 Days","")</f>
        <v/>
      </c>
      <c r="C31" s="43" t="str">
        <f ca="1">IF(AND('Pjt Insight Project List'!AO31&lt;TODAY()-120,ISTEXT('Pjt Insight Project List'!C31:C31)),'Pjt Insight Project List'!C31:C31,"")</f>
        <v/>
      </c>
      <c r="D31" s="43" t="str">
        <f ca="1">IF(AND('Pjt Insight Project List'!AO31&lt;TODAY()-120,ISTEXT('Pjt Insight Project List'!B31:B31)),'Pjt Insight Project List'!B31:B31,"")</f>
        <v/>
      </c>
      <c r="E31" s="43" t="str">
        <f ca="1">IF(AND('Pjt Insight Project List'!AO31&lt;TODAY()-120,ISNUMBER('Pjt Insight Project List'!A31:A31)),'Pjt Insight Project List'!A31:A31,"")</f>
        <v/>
      </c>
      <c r="F31" s="43" t="str">
        <f ca="1">IF(AND('Pjt Insight Project List'!AO31&lt;TODAY()-120,ISTEXT('Pjt Insight Project List'!M31:M31)),("Next Milestone Date Is: "&amp;'Pjt Insight Project List'!M31:M31)&amp;CHAR(10)&amp;"Determine when the next deliverable will be (the tgt date can be a WGM or Ballot Cycle); send dates to pmo@HL7.org.","")</f>
        <v/>
      </c>
    </row>
    <row r="32" spans="1:6" s="70" customFormat="1">
      <c r="A32" s="73" t="s">
        <v>459</v>
      </c>
      <c r="B32" s="43" t="str">
        <f ca="1">IF(AND('Pjt Insight Project List'!AO32&lt;TODAY()-120,ISTEXT('Pjt Insight Project List'!C32:C32)),"Pjt Insight Next Milestone Behind&gt;120 Days","")</f>
        <v/>
      </c>
      <c r="C32" s="43" t="str">
        <f ca="1">IF(AND('Pjt Insight Project List'!AO32&lt;TODAY()-120,ISTEXT('Pjt Insight Project List'!C32:C32)),'Pjt Insight Project List'!C32:C32,"")</f>
        <v/>
      </c>
      <c r="D32" s="43" t="str">
        <f ca="1">IF(AND('Pjt Insight Project List'!AO32&lt;TODAY()-120,ISTEXT('Pjt Insight Project List'!B32:B32)),'Pjt Insight Project List'!B32:B32,"")</f>
        <v/>
      </c>
      <c r="E32" s="43" t="str">
        <f ca="1">IF(AND('Pjt Insight Project List'!AO32&lt;TODAY()-120,ISNUMBER('Pjt Insight Project List'!A32:A32)),'Pjt Insight Project List'!A32:A32,"")</f>
        <v/>
      </c>
      <c r="F32" s="43" t="str">
        <f ca="1">IF(AND('Pjt Insight Project List'!AO32&lt;TODAY()-120,ISTEXT('Pjt Insight Project List'!M32:M32)),("Next Milestone Date Is: "&amp;'Pjt Insight Project List'!M32:M32)&amp;CHAR(10)&amp;"Determine when the next deliverable will be (the tgt date can be a WGM or Ballot Cycle); send dates to pmo@HL7.org.","")</f>
        <v/>
      </c>
    </row>
    <row r="33" spans="1:6" s="70" customFormat="1">
      <c r="A33" s="73" t="s">
        <v>460</v>
      </c>
      <c r="B33" s="43" t="str">
        <f ca="1">IF(AND('Pjt Insight Project List'!AO33&lt;TODAY()-120,ISTEXT('Pjt Insight Project List'!C33:C33)),"Pjt Insight Next Milestone Behind&gt;120 Days","")</f>
        <v/>
      </c>
      <c r="C33" s="43" t="str">
        <f ca="1">IF(AND('Pjt Insight Project List'!AO33&lt;TODAY()-120,ISTEXT('Pjt Insight Project List'!C33:C33)),'Pjt Insight Project List'!C33:C33,"")</f>
        <v/>
      </c>
      <c r="D33" s="43" t="str">
        <f ca="1">IF(AND('Pjt Insight Project List'!AO33&lt;TODAY()-120,ISTEXT('Pjt Insight Project List'!B33:B33)),'Pjt Insight Project List'!B33:B33,"")</f>
        <v/>
      </c>
      <c r="E33" s="43" t="str">
        <f ca="1">IF(AND('Pjt Insight Project List'!AO33&lt;TODAY()-120,ISNUMBER('Pjt Insight Project List'!A33:A33)),'Pjt Insight Project List'!A33:A33,"")</f>
        <v/>
      </c>
      <c r="F33" s="43" t="str">
        <f ca="1">IF(AND('Pjt Insight Project List'!AO33&lt;TODAY()-120,ISTEXT('Pjt Insight Project List'!M33:M33)),("Next Milestone Date Is: "&amp;'Pjt Insight Project List'!M33:M33)&amp;CHAR(10)&amp;"Determine when the next deliverable will be (the tgt date can be a WGM or Ballot Cycle); send dates to pmo@HL7.org.","")</f>
        <v/>
      </c>
    </row>
    <row r="34" spans="1:6" s="70" customFormat="1">
      <c r="A34" s="76" t="s">
        <v>461</v>
      </c>
      <c r="B34" s="43" t="str">
        <f ca="1">IF(AND('Pjt Insight Project List'!AO34&lt;TODAY()-120,ISTEXT('Pjt Insight Project List'!C34:C34)),"Pjt Insight Next Milestone Behind&gt;120 Days","")</f>
        <v/>
      </c>
      <c r="C34" s="43" t="str">
        <f ca="1">IF(AND('Pjt Insight Project List'!AO34&lt;TODAY()-120,ISTEXT('Pjt Insight Project List'!C34:C34)),'Pjt Insight Project List'!C34:C34,"")</f>
        <v/>
      </c>
      <c r="D34" s="43" t="str">
        <f ca="1">IF(AND('Pjt Insight Project List'!AO34&lt;TODAY()-120,ISTEXT('Pjt Insight Project List'!B34:B34)),'Pjt Insight Project List'!B34:B34,"")</f>
        <v/>
      </c>
      <c r="E34" s="43" t="str">
        <f ca="1">IF(AND('Pjt Insight Project List'!AO34&lt;TODAY()-120,ISNUMBER('Pjt Insight Project List'!A34:A34)),'Pjt Insight Project List'!A34:A34,"")</f>
        <v/>
      </c>
      <c r="F34" s="43" t="str">
        <f ca="1">IF(AND('Pjt Insight Project List'!AO34&lt;TODAY()-120,ISTEXT('Pjt Insight Project List'!M34:M34)),("Next Milestone Date Is: "&amp;'Pjt Insight Project List'!M34:M34)&amp;CHAR(10)&amp;"Determine when the next deliverable will be (the tgt date can be a WGM or Ballot Cycle); send dates to pmo@HL7.org.","")</f>
        <v/>
      </c>
    </row>
    <row r="35" spans="1:6" s="70" customFormat="1" ht="39.6">
      <c r="A35" s="73" t="s">
        <v>462</v>
      </c>
      <c r="B35" s="43" t="str">
        <f ca="1">IF(AND('Pjt Insight Project List'!AO35&lt;TODAY()-120,ISTEXT('Pjt Insight Project List'!C35:C35)),"Pjt Insight Next Milestone Behind&gt;120 Days","")</f>
        <v>Pjt Insight Next Milestone Behind&gt;120 Days</v>
      </c>
      <c r="C35" s="43" t="str">
        <f ca="1">IF(AND('Pjt Insight Project List'!AO35&lt;TODAY()-120,ISTEXT('Pjt Insight Project List'!C35:C35)),'Pjt Insight Project List'!C35:C35,"")</f>
        <v>Biomedical Research and Regulation Work Group</v>
      </c>
      <c r="D35" s="43" t="str">
        <f ca="1">IF(AND('Pjt Insight Project List'!AO35&lt;TODAY()-120,ISTEXT('Pjt Insight Project List'!B35:B35)),'Pjt Insight Project List'!B35:B35,"")</f>
        <v>Regulated Product Submission Release 2 Draft 2 (RPS R2D2)</v>
      </c>
      <c r="E35" s="43">
        <f ca="1">IF(AND('Pjt Insight Project List'!AO35&lt;TODAY()-120,ISNUMBER('Pjt Insight Project List'!A35:A35)),'Pjt Insight Project List'!A35:A35,"")</f>
        <v>833</v>
      </c>
      <c r="F35" s="43" t="str">
        <f ca="1">IF(AND('Pjt Insight Project List'!AO35&lt;TODAY()-120,ISTEXT('Pjt Insight Project List'!M35:M35)),("Next Milestone Date Is: "&amp;'Pjt Insight Project List'!M35:M35)&amp;CHAR(10)&amp;"Determine when the next deliverable will be (the tgt date can be a WGM or Ballot Cycle); send dates to pmo@HL7.org.","")</f>
        <v>Next Milestone Date Is: 2015 Jan WGM/Ballot
Determine when the next deliverable will be (the tgt date can be a WGM or Ballot Cycle); send dates to pmo@HL7.org.</v>
      </c>
    </row>
    <row r="36" spans="1:6" s="70" customFormat="1">
      <c r="A36" s="73" t="s">
        <v>984</v>
      </c>
      <c r="B36" s="43" t="str">
        <f ca="1">IF(AND('Pjt Insight Project List'!AO36&lt;TODAY()-120,ISTEXT('Pjt Insight Project List'!C36:C36)),"Pjt Insight Next Milestone Behind&gt;120 Days","")</f>
        <v/>
      </c>
      <c r="C36" s="43" t="str">
        <f ca="1">IF(AND('Pjt Insight Project List'!AO36&lt;TODAY()-120,ISTEXT('Pjt Insight Project List'!C36:C36)),'Pjt Insight Project List'!C36:C36,"")</f>
        <v/>
      </c>
      <c r="D36" s="43" t="str">
        <f ca="1">IF(AND('Pjt Insight Project List'!AO36&lt;TODAY()-120,ISTEXT('Pjt Insight Project List'!B36:B36)),'Pjt Insight Project List'!B36:B36,"")</f>
        <v/>
      </c>
      <c r="E36" s="43" t="str">
        <f ca="1">IF(AND('Pjt Insight Project List'!AO36&lt;TODAY()-120,ISNUMBER('Pjt Insight Project List'!A36:A36)),'Pjt Insight Project List'!A36:A36,"")</f>
        <v/>
      </c>
      <c r="F36" s="43" t="str">
        <f ca="1">IF(AND('Pjt Insight Project List'!AO36&lt;TODAY()-120,ISTEXT('Pjt Insight Project List'!M36:M36)),("Next Milestone Date Is: "&amp;'Pjt Insight Project List'!M36:M36)&amp;CHAR(10)&amp;"Determine when the next deliverable will be (the tgt date can be a WGM or Ballot Cycle); send dates to pmo@HL7.org.","")</f>
        <v/>
      </c>
    </row>
    <row r="37" spans="1:6">
      <c r="A37" s="76" t="s">
        <v>463</v>
      </c>
      <c r="B37" s="43" t="str">
        <f ca="1">IF(AND('Pjt Insight Project List'!AO37&lt;TODAY()-120,ISTEXT('Pjt Insight Project List'!C37:C37)),"Pjt Insight Next Milestone Behind&gt;120 Days","")</f>
        <v/>
      </c>
      <c r="C37" s="43" t="str">
        <f ca="1">IF(AND('Pjt Insight Project List'!AO37&lt;TODAY()-120,ISTEXT('Pjt Insight Project List'!C37:C37)),'Pjt Insight Project List'!C37:C37,"")</f>
        <v/>
      </c>
      <c r="D37" s="43" t="str">
        <f ca="1">IF(AND('Pjt Insight Project List'!AO37&lt;TODAY()-120,ISTEXT('Pjt Insight Project List'!B37:B37)),'Pjt Insight Project List'!B37:B37,"")</f>
        <v/>
      </c>
      <c r="E37" s="43" t="str">
        <f ca="1">IF(AND('Pjt Insight Project List'!AO37&lt;TODAY()-120,ISNUMBER('Pjt Insight Project List'!A37:A37)),'Pjt Insight Project List'!A37:A37,"")</f>
        <v/>
      </c>
      <c r="F37" s="43" t="str">
        <f ca="1">IF(AND('Pjt Insight Project List'!AO37&lt;TODAY()-120,ISTEXT('Pjt Insight Project List'!M37:M37)),("Next Milestone Date Is: "&amp;'Pjt Insight Project List'!M37:M37)&amp;CHAR(10)&amp;"Determine when the next deliverable will be (the tgt date can be a WGM or Ballot Cycle); send dates to pmo@HL7.org.","")</f>
        <v/>
      </c>
    </row>
    <row r="38" spans="1:6">
      <c r="A38" s="73" t="s">
        <v>464</v>
      </c>
      <c r="B38" s="43" t="str">
        <f ca="1">IF(AND('Pjt Insight Project List'!AO38&lt;TODAY()-120,ISTEXT('Pjt Insight Project List'!C38:C38)),"Pjt Insight Next Milestone Behind&gt;120 Days","")</f>
        <v/>
      </c>
      <c r="C38" s="43" t="str">
        <f ca="1">IF(AND('Pjt Insight Project List'!AO38&lt;TODAY()-120,ISTEXT('Pjt Insight Project List'!C38:C38)),'Pjt Insight Project List'!C38:C38,"")</f>
        <v/>
      </c>
      <c r="D38" s="43" t="str">
        <f ca="1">IF(AND('Pjt Insight Project List'!AO38&lt;TODAY()-120,ISTEXT('Pjt Insight Project List'!B38:B38)),'Pjt Insight Project List'!B38:B38,"")</f>
        <v/>
      </c>
      <c r="E38" s="43" t="str">
        <f ca="1">IF(AND('Pjt Insight Project List'!AO38&lt;TODAY()-120,ISNUMBER('Pjt Insight Project List'!A38:A38)),'Pjt Insight Project List'!A38:A38,"")</f>
        <v/>
      </c>
      <c r="F38" s="43" t="str">
        <f ca="1">IF(AND('Pjt Insight Project List'!AO38&lt;TODAY()-120,ISTEXT('Pjt Insight Project List'!M38:M38)),("Next Milestone Date Is: "&amp;'Pjt Insight Project List'!M38:M38)&amp;CHAR(10)&amp;"Determine when the next deliverable will be (the tgt date can be a WGM or Ballot Cycle); send dates to pmo@HL7.org.","")</f>
        <v/>
      </c>
    </row>
    <row r="39" spans="1:6" s="70" customFormat="1">
      <c r="A39" s="73" t="s">
        <v>903</v>
      </c>
      <c r="B39" s="43" t="str">
        <f ca="1">IF(AND('Pjt Insight Project List'!AO39&lt;TODAY()-120,ISTEXT('Pjt Insight Project List'!C39:C39)),"Pjt Insight Next Milestone Behind&gt;120 Days","")</f>
        <v/>
      </c>
      <c r="C39" s="43" t="str">
        <f ca="1">IF(AND('Pjt Insight Project List'!AO39&lt;TODAY()-120,ISTEXT('Pjt Insight Project List'!C39:C39)),'Pjt Insight Project List'!C39:C39,"")</f>
        <v/>
      </c>
      <c r="D39" s="43" t="str">
        <f ca="1">IF(AND('Pjt Insight Project List'!AO39&lt;TODAY()-120,ISTEXT('Pjt Insight Project List'!B39:B39)),'Pjt Insight Project List'!B39:B39,"")</f>
        <v/>
      </c>
      <c r="E39" s="43" t="str">
        <f ca="1">IF(AND('Pjt Insight Project List'!AO39&lt;TODAY()-120,ISNUMBER('Pjt Insight Project List'!A39:A39)),'Pjt Insight Project List'!A39:A39,"")</f>
        <v/>
      </c>
      <c r="F39" s="43" t="str">
        <f ca="1">IF(AND('Pjt Insight Project List'!AO39&lt;TODAY()-120,ISTEXT('Pjt Insight Project List'!M39:M39)),("Next Milestone Date Is: "&amp;'Pjt Insight Project List'!M39:M39)&amp;CHAR(10)&amp;"Determine when the next deliverable will be (the tgt date can be a WGM or Ballot Cycle); send dates to pmo@HL7.org.","")</f>
        <v/>
      </c>
    </row>
    <row r="40" spans="1:6" s="70" customFormat="1" ht="39.6">
      <c r="A40" s="76" t="s">
        <v>905</v>
      </c>
      <c r="B40" s="43" t="str">
        <f ca="1">IF(AND('Pjt Insight Project List'!AO40&lt;TODAY()-120,ISTEXT('Pjt Insight Project List'!C40:C40)),"Pjt Insight Next Milestone Behind&gt;120 Days","")</f>
        <v>Pjt Insight Next Milestone Behind&gt;120 Days</v>
      </c>
      <c r="C40" s="43" t="str">
        <f ca="1">IF(AND('Pjt Insight Project List'!AO40&lt;TODAY()-120,ISTEXT('Pjt Insight Project List'!C40:C40)),'Pjt Insight Project List'!C40:C40,"")</f>
        <v>Board of Directors Work Group</v>
      </c>
      <c r="D40" s="43" t="str">
        <f ca="1">IF(AND('Pjt Insight Project List'!AO40&lt;TODAY()-120,ISTEXT('Pjt Insight Project List'!B40:B40)),'Pjt Insight Project List'!B40:B40,"")</f>
        <v>Improved FHIR Ballot Process and Tooling (ONC/Grant Project)</v>
      </c>
      <c r="E40" s="43">
        <f ca="1">IF(AND('Pjt Insight Project List'!AO40&lt;TODAY()-120,ISNUMBER('Pjt Insight Project List'!A40:A40)),'Pjt Insight Project List'!A40:A40,"")</f>
        <v>1383</v>
      </c>
      <c r="F40" s="43" t="str">
        <f ca="1">IF(AND('Pjt Insight Project List'!AO40&lt;TODAY()-120,ISTEXT('Pjt Insight Project List'!M40:M40)),("Next Milestone Date Is: "&amp;'Pjt Insight Project List'!M40:M40)&amp;CHAR(10)&amp;"Determine when the next deliverable will be (the tgt date can be a WGM or Ballot Cycle); send dates to pmo@HL7.org.","")</f>
        <v>Next Milestone Date Is: 2018 Jan WGM/Ballot
Determine when the next deliverable will be (the tgt date can be a WGM or Ballot Cycle); send dates to pmo@HL7.org.</v>
      </c>
    </row>
    <row r="41" spans="1:6" ht="39.6">
      <c r="A41" s="73" t="s">
        <v>906</v>
      </c>
      <c r="B41" s="43" t="str">
        <f ca="1">IF(AND('Pjt Insight Project List'!AO41&lt;TODAY()-120,ISTEXT('Pjt Insight Project List'!C41:C41)),"Pjt Insight Next Milestone Behind&gt;120 Days","")</f>
        <v>Pjt Insight Next Milestone Behind&gt;120 Days</v>
      </c>
      <c r="C41" s="43" t="str">
        <f ca="1">IF(AND('Pjt Insight Project List'!AO41&lt;TODAY()-120,ISTEXT('Pjt Insight Project List'!C41:C41)),'Pjt Insight Project List'!C41:C41,"")</f>
        <v>Board of Directors Work Group</v>
      </c>
      <c r="D41" s="43" t="str">
        <f ca="1">IF(AND('Pjt Insight Project List'!AO41&lt;TODAY()-120,ISTEXT('Pjt Insight Project List'!B41:B41)),'Pjt Insight Project List'!B41:B41,"")</f>
        <v>FHIR Connectathon Administrator (ONC/Grant Project)</v>
      </c>
      <c r="E41" s="43">
        <f ca="1">IF(AND('Pjt Insight Project List'!AO41&lt;TODAY()-120,ISNUMBER('Pjt Insight Project List'!A41:A41)),'Pjt Insight Project List'!A41:A41,"")</f>
        <v>1387</v>
      </c>
      <c r="F41" s="43" t="str">
        <f ca="1">IF(AND('Pjt Insight Project List'!AO41&lt;TODAY()-120,ISTEXT('Pjt Insight Project List'!M41:M41)),("Next Milestone Date Is: "&amp;'Pjt Insight Project List'!M41:M41)&amp;CHAR(10)&amp;"Determine when the next deliverable will be (the tgt date can be a WGM or Ballot Cycle); send dates to pmo@HL7.org.","")</f>
        <v>Next Milestone Date Is: 2018 Jan WGM/Ballot
Determine when the next deliverable will be (the tgt date can be a WGM or Ballot Cycle); send dates to pmo@HL7.org.</v>
      </c>
    </row>
    <row r="42" spans="1:6" ht="39.6">
      <c r="A42" s="73" t="s">
        <v>907</v>
      </c>
      <c r="B42" s="43" t="str">
        <f ca="1">IF(AND('Pjt Insight Project List'!AO42&lt;TODAY()-120,ISTEXT('Pjt Insight Project List'!C42:C42)),"Pjt Insight Next Milestone Behind&gt;120 Days","")</f>
        <v>Pjt Insight Next Milestone Behind&gt;120 Days</v>
      </c>
      <c r="C42" s="43" t="str">
        <f ca="1">IF(AND('Pjt Insight Project List'!AO42&lt;TODAY()-120,ISTEXT('Pjt Insight Project List'!C42:C42)),'Pjt Insight Project List'!C42:C42,"")</f>
        <v>Board of Directors Work Group</v>
      </c>
      <c r="D42" s="43" t="str">
        <f ca="1">IF(AND('Pjt Insight Project List'!AO42&lt;TODAY()-120,ISTEXT('Pjt Insight Project List'!B42:B42)),'Pjt Insight Project List'!B42:B42,"")</f>
        <v>FHIR Bulk Data Access &amp; Push (ONC Grant Project)</v>
      </c>
      <c r="E42" s="43">
        <f ca="1">IF(AND('Pjt Insight Project List'!AO42&lt;TODAY()-120,ISNUMBER('Pjt Insight Project List'!A42:A42)),'Pjt Insight Project List'!A42:A42,"")</f>
        <v>1410</v>
      </c>
      <c r="F42" s="43" t="str">
        <f ca="1">IF(AND('Pjt Insight Project List'!AO42&lt;TODAY()-120,ISTEXT('Pjt Insight Project List'!M42:M42)),("Next Milestone Date Is: "&amp;'Pjt Insight Project List'!M42:M42)&amp;CHAR(10)&amp;"Determine when the next deliverable will be (the tgt date can be a WGM or Ballot Cycle); send dates to pmo@HL7.org.","")</f>
        <v>Next Milestone Date Is: 2018 May WGM/Ballot
Determine when the next deliverable will be (the tgt date can be a WGM or Ballot Cycle); send dates to pmo@HL7.org.</v>
      </c>
    </row>
    <row r="43" spans="1:6" s="70" customFormat="1" ht="39.6">
      <c r="A43" s="76" t="s">
        <v>908</v>
      </c>
      <c r="B43" s="43" t="str">
        <f ca="1">IF(AND('Pjt Insight Project List'!AO43&lt;TODAY()-120,ISTEXT('Pjt Insight Project List'!C43:C43)),"Pjt Insight Next Milestone Behind&gt;120 Days","")</f>
        <v>Pjt Insight Next Milestone Behind&gt;120 Days</v>
      </c>
      <c r="C43" s="43" t="str">
        <f ca="1">IF(AND('Pjt Insight Project List'!AO43&lt;TODAY()-120,ISTEXT('Pjt Insight Project List'!C43:C43)),'Pjt Insight Project List'!C43:C43,"")</f>
        <v>Board of Directors Work Group</v>
      </c>
      <c r="D43" s="43" t="str">
        <f ca="1">IF(AND('Pjt Insight Project List'!AO43&lt;TODAY()-120,ISTEXT('Pjt Insight Project List'!B43:B43)),'Pjt Insight Project List'!B43:B43,"")</f>
        <v>FHIR Ballot Coordinator &amp; Facilitators to support 2018 FHIR Balloting (ONC/Grant Project)</v>
      </c>
      <c r="E43" s="43">
        <f ca="1">IF(AND('Pjt Insight Project List'!AO43&lt;TODAY()-120,ISNUMBER('Pjt Insight Project List'!A43:A43)),'Pjt Insight Project List'!A43:A43,"")</f>
        <v>1403</v>
      </c>
      <c r="F43" s="43" t="str">
        <f ca="1">IF(AND('Pjt Insight Project List'!AO43&lt;TODAY()-120,ISTEXT('Pjt Insight Project List'!M43:M43)),("Next Milestone Date Is: "&amp;'Pjt Insight Project List'!M43:M43)&amp;CHAR(10)&amp;"Determine when the next deliverable will be (the tgt date can be a WGM or Ballot Cycle); send dates to pmo@HL7.org.","")</f>
        <v>Next Milestone Date Is: 2018 May WGM/Ballot
Determine when the next deliverable will be (the tgt date can be a WGM or Ballot Cycle); send dates to pmo@HL7.org.</v>
      </c>
    </row>
    <row r="44" spans="1:6">
      <c r="A44" s="73" t="s">
        <v>909</v>
      </c>
      <c r="B44" s="43" t="str">
        <f ca="1">IF(AND('Pjt Insight Project List'!AO44&lt;TODAY()-120,ISTEXT('Pjt Insight Project List'!C44:C44)),"Pjt Insight Next Milestone Behind&gt;120 Days","")</f>
        <v/>
      </c>
      <c r="C44" s="43" t="str">
        <f ca="1">IF(AND('Pjt Insight Project List'!AO44&lt;TODAY()-120,ISTEXT('Pjt Insight Project List'!C44:C44)),'Pjt Insight Project List'!C44:C44,"")</f>
        <v/>
      </c>
      <c r="D44" s="43" t="str">
        <f ca="1">IF(AND('Pjt Insight Project List'!AO44&lt;TODAY()-120,ISTEXT('Pjt Insight Project List'!B44:B44)),'Pjt Insight Project List'!B44:B44,"")</f>
        <v/>
      </c>
      <c r="E44" s="43" t="str">
        <f ca="1">IF(AND('Pjt Insight Project List'!AO44&lt;TODAY()-120,ISNUMBER('Pjt Insight Project List'!A44:A44)),'Pjt Insight Project List'!A44:A44,"")</f>
        <v/>
      </c>
      <c r="F44" s="43" t="str">
        <f ca="1">IF(AND('Pjt Insight Project List'!AO44&lt;TODAY()-120,ISTEXT('Pjt Insight Project List'!M44:M44)),("Next Milestone Date Is: "&amp;'Pjt Insight Project List'!M44:M44)&amp;CHAR(10)&amp;"Determine when the next deliverable will be (the tgt date can be a WGM or Ballot Cycle); send dates to pmo@HL7.org.","")</f>
        <v/>
      </c>
    </row>
    <row r="45" spans="1:6" s="70" customFormat="1">
      <c r="A45" s="73" t="s">
        <v>910</v>
      </c>
      <c r="B45" s="43" t="str">
        <f ca="1">IF(AND('Pjt Insight Project List'!AO45&lt;TODAY()-120,ISTEXT('Pjt Insight Project List'!C45:C45)),"Pjt Insight Next Milestone Behind&gt;120 Days","")</f>
        <v/>
      </c>
      <c r="C45" s="43" t="str">
        <f ca="1">IF(AND('Pjt Insight Project List'!AO45&lt;TODAY()-120,ISTEXT('Pjt Insight Project List'!C45:C45)),'Pjt Insight Project List'!C45:C45,"")</f>
        <v/>
      </c>
      <c r="D45" s="43" t="str">
        <f ca="1">IF(AND('Pjt Insight Project List'!AO45&lt;TODAY()-120,ISTEXT('Pjt Insight Project List'!B45:B45)),'Pjt Insight Project List'!B45:B45,"")</f>
        <v/>
      </c>
      <c r="E45" s="43" t="str">
        <f ca="1">IF(AND('Pjt Insight Project List'!AO45&lt;TODAY()-120,ISNUMBER('Pjt Insight Project List'!A45:A45)),'Pjt Insight Project List'!A45:A45,"")</f>
        <v/>
      </c>
      <c r="F45" s="43" t="str">
        <f ca="1">IF(AND('Pjt Insight Project List'!AO45&lt;TODAY()-120,ISTEXT('Pjt Insight Project List'!M45:M45)),("Next Milestone Date Is: "&amp;'Pjt Insight Project List'!M45:M45)&amp;CHAR(10)&amp;"Determine when the next deliverable will be (the tgt date can be a WGM or Ballot Cycle); send dates to pmo@HL7.org.","")</f>
        <v/>
      </c>
    </row>
    <row r="46" spans="1:6" s="70" customFormat="1">
      <c r="A46" s="76" t="s">
        <v>911</v>
      </c>
      <c r="B46" s="43" t="str">
        <f ca="1">IF(AND('Pjt Insight Project List'!AO46&lt;TODAY()-120,ISTEXT('Pjt Insight Project List'!C46:C46)),"Pjt Insight Next Milestone Behind&gt;120 Days","")</f>
        <v/>
      </c>
      <c r="C46" s="43" t="str">
        <f ca="1">IF(AND('Pjt Insight Project List'!AO46&lt;TODAY()-120,ISTEXT('Pjt Insight Project List'!C46:C46)),'Pjt Insight Project List'!C46:C46,"")</f>
        <v/>
      </c>
      <c r="D46" s="43" t="str">
        <f ca="1">IF(AND('Pjt Insight Project List'!AO46&lt;TODAY()-120,ISTEXT('Pjt Insight Project List'!B46:B46)),'Pjt Insight Project List'!B46:B46,"")</f>
        <v/>
      </c>
      <c r="E46" s="43" t="str">
        <f ca="1">IF(AND('Pjt Insight Project List'!AO46&lt;TODAY()-120,ISNUMBER('Pjt Insight Project List'!A46:A46)),'Pjt Insight Project List'!A46:A46,"")</f>
        <v/>
      </c>
      <c r="F46" s="43" t="str">
        <f ca="1">IF(AND('Pjt Insight Project List'!AO46&lt;TODAY()-120,ISTEXT('Pjt Insight Project List'!M46:M46)),("Next Milestone Date Is: "&amp;'Pjt Insight Project List'!M46:M46)&amp;CHAR(10)&amp;"Determine when the next deliverable will be (the tgt date can be a WGM or Ballot Cycle); send dates to pmo@HL7.org.","")</f>
        <v/>
      </c>
    </row>
    <row r="47" spans="1:6">
      <c r="A47" s="73" t="s">
        <v>912</v>
      </c>
      <c r="B47" s="43" t="str">
        <f ca="1">IF(AND('Pjt Insight Project List'!AO47&lt;TODAY()-120,ISTEXT('Pjt Insight Project List'!C47:C47)),"Pjt Insight Next Milestone Behind&gt;120 Days","")</f>
        <v/>
      </c>
      <c r="C47" s="43" t="str">
        <f ca="1">IF(AND('Pjt Insight Project List'!AO47&lt;TODAY()-120,ISTEXT('Pjt Insight Project List'!C47:C47)),'Pjt Insight Project List'!C47:C47,"")</f>
        <v/>
      </c>
      <c r="D47" s="43" t="str">
        <f ca="1">IF(AND('Pjt Insight Project List'!AO47&lt;TODAY()-120,ISTEXT('Pjt Insight Project List'!B47:B47)),'Pjt Insight Project List'!B47:B47,"")</f>
        <v/>
      </c>
      <c r="E47" s="43" t="str">
        <f ca="1">IF(AND('Pjt Insight Project List'!AO47&lt;TODAY()-120,ISNUMBER('Pjt Insight Project List'!A47:A47)),'Pjt Insight Project List'!A47:A47,"")</f>
        <v/>
      </c>
      <c r="F47" s="43" t="str">
        <f ca="1">IF(AND('Pjt Insight Project List'!AO47&lt;TODAY()-120,ISTEXT('Pjt Insight Project List'!M47:M47)),("Next Milestone Date Is: "&amp;'Pjt Insight Project List'!M47:M47)&amp;CHAR(10)&amp;"Determine when the next deliverable will be (the tgt date can be a WGM or Ballot Cycle); send dates to pmo@HL7.org.","")</f>
        <v/>
      </c>
    </row>
    <row r="48" spans="1:6" s="70" customFormat="1">
      <c r="A48" s="73" t="s">
        <v>913</v>
      </c>
      <c r="B48" s="43" t="str">
        <f ca="1">IF(AND('Pjt Insight Project List'!AO48&lt;TODAY()-120,ISTEXT('Pjt Insight Project List'!C48:C48)),"Pjt Insight Next Milestone Behind&gt;120 Days","")</f>
        <v/>
      </c>
      <c r="C48" s="43" t="str">
        <f ca="1">IF(AND('Pjt Insight Project List'!AO48&lt;TODAY()-120,ISTEXT('Pjt Insight Project List'!C48:C48)),'Pjt Insight Project List'!C48:C48,"")</f>
        <v/>
      </c>
      <c r="D48" s="43" t="str">
        <f ca="1">IF(AND('Pjt Insight Project List'!AO48&lt;TODAY()-120,ISTEXT('Pjt Insight Project List'!B48:B48)),'Pjt Insight Project List'!B48:B48,"")</f>
        <v/>
      </c>
      <c r="E48" s="43" t="str">
        <f ca="1">IF(AND('Pjt Insight Project List'!AO48&lt;TODAY()-120,ISNUMBER('Pjt Insight Project List'!A48:A48)),'Pjt Insight Project List'!A48:A48,"")</f>
        <v/>
      </c>
      <c r="F48" s="43" t="str">
        <f ca="1">IF(AND('Pjt Insight Project List'!AO48&lt;TODAY()-120,ISTEXT('Pjt Insight Project List'!M48:M48)),("Next Milestone Date Is: "&amp;'Pjt Insight Project List'!M48:M48)&amp;CHAR(10)&amp;"Determine when the next deliverable will be (the tgt date can be a WGM or Ballot Cycle); send dates to pmo@HL7.org.","")</f>
        <v/>
      </c>
    </row>
    <row r="49" spans="1:6" ht="39.6">
      <c r="A49" s="76" t="s">
        <v>985</v>
      </c>
      <c r="B49" s="43" t="str">
        <f ca="1">IF(AND('Pjt Insight Project List'!AO49&lt;TODAY()-120,ISTEXT('Pjt Insight Project List'!C49:C49)),"Pjt Insight Next Milestone Behind&gt;120 Days","")</f>
        <v>Pjt Insight Next Milestone Behind&gt;120 Days</v>
      </c>
      <c r="C49" s="43" t="str">
        <f ca="1">IF(AND('Pjt Insight Project List'!AO49&lt;TODAY()-120,ISTEXT('Pjt Insight Project List'!C49:C49)),'Pjt Insight Project List'!C49:C49,"")</f>
        <v>Clinical Decision Support Work Group</v>
      </c>
      <c r="D49" s="43" t="str">
        <f ca="1">IF(AND('Pjt Insight Project List'!AO49&lt;TODAY()-120,ISTEXT('Pjt Insight Project List'!B49:B49)),'Pjt Insight Project List'!B49:B49,"")</f>
        <v>FHIR-based context-aware knowledge retrieval (infobutton on FHIR)</v>
      </c>
      <c r="E49" s="43">
        <f ca="1">IF(AND('Pjt Insight Project List'!AO49&lt;TODAY()-120,ISNUMBER('Pjt Insight Project List'!A49:A49)),'Pjt Insight Project List'!A49:A49,"")</f>
        <v>1280</v>
      </c>
      <c r="F49" s="43" t="str">
        <f ca="1">IF(AND('Pjt Insight Project List'!AO49&lt;TODAY()-120,ISTEXT('Pjt Insight Project List'!M49:M49)),("Next Milestone Date Is: "&amp;'Pjt Insight Project List'!M49:M49)&amp;CHAR(10)&amp;"Determine when the next deliverable will be (the tgt date can be a WGM or Ballot Cycle); send dates to pmo@HL7.org.","")</f>
        <v>Next Milestone Date Is: 2017 Jan WGM/Ballot
Determine when the next deliverable will be (the tgt date can be a WGM or Ballot Cycle); send dates to pmo@HL7.org.</v>
      </c>
    </row>
    <row r="50" spans="1:6" ht="39.6">
      <c r="A50" s="73" t="s">
        <v>915</v>
      </c>
      <c r="B50" s="43" t="str">
        <f ca="1">IF(AND('Pjt Insight Project List'!AO50&lt;TODAY()-120,ISTEXT('Pjt Insight Project List'!C50:C50)),"Pjt Insight Next Milestone Behind&gt;120 Days","")</f>
        <v>Pjt Insight Next Milestone Behind&gt;120 Days</v>
      </c>
      <c r="C50" s="43" t="str">
        <f ca="1">IF(AND('Pjt Insight Project List'!AO50&lt;TODAY()-120,ISTEXT('Pjt Insight Project List'!C50:C50)),'Pjt Insight Project List'!C50:C50,"")</f>
        <v>Clinical Decision Support Work Group</v>
      </c>
      <c r="D50" s="43" t="str">
        <f ca="1">IF(AND('Pjt Insight Project List'!AO50&lt;TODAY()-120,ISTEXT('Pjt Insight Project List'!B50:B50)),'Pjt Insight Project List'!B50:B50,"")</f>
        <v>Composite Knowledge Artifact Conceptual Model</v>
      </c>
      <c r="E50" s="43">
        <f ca="1">IF(AND('Pjt Insight Project List'!AO50&lt;TODAY()-120,ISNUMBER('Pjt Insight Project List'!A50:A50)),'Pjt Insight Project List'!A50:A50,"")</f>
        <v>1374</v>
      </c>
      <c r="F50" s="43" t="str">
        <f ca="1">IF(AND('Pjt Insight Project List'!AO50&lt;TODAY()-120,ISTEXT('Pjt Insight Project List'!M50:M50)),("Next Milestone Date Is: "&amp;'Pjt Insight Project List'!M50:M50)&amp;CHAR(10)&amp;"Determine when the next deliverable will be (the tgt date can be a WGM or Ballot Cycle); send dates to pmo@HL7.org.","")</f>
        <v>Next Milestone Date Is: 2018 May WGM/Ballot
Determine when the next deliverable will be (the tgt date can be a WGM or Ballot Cycle); send dates to pmo@HL7.org.</v>
      </c>
    </row>
    <row r="51" spans="1:6" s="70" customFormat="1">
      <c r="A51" s="73" t="s">
        <v>916</v>
      </c>
      <c r="B51" s="43" t="str">
        <f ca="1">IF(AND('Pjt Insight Project List'!AO51&lt;TODAY()-120,ISTEXT('Pjt Insight Project List'!C51:C51)),"Pjt Insight Next Milestone Behind&gt;120 Days","")</f>
        <v/>
      </c>
      <c r="C51" s="43" t="str">
        <f ca="1">IF(AND('Pjt Insight Project List'!AO51&lt;TODAY()-120,ISTEXT('Pjt Insight Project List'!C51:C51)),'Pjt Insight Project List'!C51:C51,"")</f>
        <v/>
      </c>
      <c r="D51" s="43" t="str">
        <f ca="1">IF(AND('Pjt Insight Project List'!AO51&lt;TODAY()-120,ISTEXT('Pjt Insight Project List'!B51:B51)),'Pjt Insight Project List'!B51:B51,"")</f>
        <v/>
      </c>
      <c r="E51" s="43" t="str">
        <f ca="1">IF(AND('Pjt Insight Project List'!AO51&lt;TODAY()-120,ISNUMBER('Pjt Insight Project List'!A51:A51)),'Pjt Insight Project List'!A51:A51,"")</f>
        <v/>
      </c>
      <c r="F51" s="43" t="str">
        <f ca="1">IF(AND('Pjt Insight Project List'!AO51&lt;TODAY()-120,ISTEXT('Pjt Insight Project List'!M51:M51)),("Next Milestone Date Is: "&amp;'Pjt Insight Project List'!M51:M51)&amp;CHAR(10)&amp;"Determine when the next deliverable will be (the tgt date can be a WGM or Ballot Cycle); send dates to pmo@HL7.org.","")</f>
        <v/>
      </c>
    </row>
    <row r="52" spans="1:6">
      <c r="A52" s="76" t="s">
        <v>917</v>
      </c>
      <c r="B52" s="43" t="str">
        <f ca="1">IF(AND('Pjt Insight Project List'!AO52&lt;TODAY()-120,ISTEXT('Pjt Insight Project List'!C52:C52)),"Pjt Insight Next Milestone Behind&gt;120 Days","")</f>
        <v/>
      </c>
      <c r="C52" s="43" t="str">
        <f ca="1">IF(AND('Pjt Insight Project List'!AO52&lt;TODAY()-120,ISTEXT('Pjt Insight Project List'!C52:C52)),'Pjt Insight Project List'!C52:C52,"")</f>
        <v/>
      </c>
      <c r="D52" s="43" t="str">
        <f ca="1">IF(AND('Pjt Insight Project List'!AO52&lt;TODAY()-120,ISTEXT('Pjt Insight Project List'!B52:B52)),'Pjt Insight Project List'!B52:B52,"")</f>
        <v/>
      </c>
      <c r="E52" s="43" t="str">
        <f ca="1">IF(AND('Pjt Insight Project List'!AO52&lt;TODAY()-120,ISNUMBER('Pjt Insight Project List'!A52:A52)),'Pjt Insight Project List'!A52:A52,"")</f>
        <v/>
      </c>
      <c r="F52" s="43" t="str">
        <f ca="1">IF(AND('Pjt Insight Project List'!AO52&lt;TODAY()-120,ISTEXT('Pjt Insight Project List'!M52:M52)),("Next Milestone Date Is: "&amp;'Pjt Insight Project List'!M52:M52)&amp;CHAR(10)&amp;"Determine when the next deliverable will be (the tgt date can be a WGM or Ballot Cycle); send dates to pmo@HL7.org.","")</f>
        <v/>
      </c>
    </row>
    <row r="53" spans="1:6">
      <c r="A53" s="73" t="s">
        <v>918</v>
      </c>
      <c r="B53" s="43" t="str">
        <f ca="1">IF(AND('Pjt Insight Project List'!AO53&lt;TODAY()-120,ISTEXT('Pjt Insight Project List'!C53:C53)),"Pjt Insight Next Milestone Behind&gt;120 Days","")</f>
        <v/>
      </c>
      <c r="C53" s="43" t="str">
        <f ca="1">IF(AND('Pjt Insight Project List'!AO53&lt;TODAY()-120,ISTEXT('Pjt Insight Project List'!C53:C53)),'Pjt Insight Project List'!C53:C53,"")</f>
        <v/>
      </c>
      <c r="D53" s="43" t="str">
        <f ca="1">IF(AND('Pjt Insight Project List'!AO53&lt;TODAY()-120,ISTEXT('Pjt Insight Project List'!B53:B53)),'Pjt Insight Project List'!B53:B53,"")</f>
        <v/>
      </c>
      <c r="E53" s="43" t="str">
        <f ca="1">IF(AND('Pjt Insight Project List'!AO53&lt;TODAY()-120,ISNUMBER('Pjt Insight Project List'!A53:A53)),'Pjt Insight Project List'!A53:A53,"")</f>
        <v/>
      </c>
      <c r="F53" s="43" t="str">
        <f ca="1">IF(AND('Pjt Insight Project List'!AO53&lt;TODAY()-120,ISTEXT('Pjt Insight Project List'!M53:M53)),("Next Milestone Date Is: "&amp;'Pjt Insight Project List'!M53:M53)&amp;CHAR(10)&amp;"Determine when the next deliverable will be (the tgt date can be a WGM or Ballot Cycle); send dates to pmo@HL7.org.","")</f>
        <v/>
      </c>
    </row>
    <row r="54" spans="1:6" s="70" customFormat="1">
      <c r="A54" s="73" t="s">
        <v>919</v>
      </c>
      <c r="B54" s="43" t="str">
        <f ca="1">IF(AND('Pjt Insight Project List'!AO54&lt;TODAY()-120,ISTEXT('Pjt Insight Project List'!C54:C54)),"Pjt Insight Next Milestone Behind&gt;120 Days","")</f>
        <v/>
      </c>
      <c r="C54" s="43" t="str">
        <f ca="1">IF(AND('Pjt Insight Project List'!AO54&lt;TODAY()-120,ISTEXT('Pjt Insight Project List'!C54:C54)),'Pjt Insight Project List'!C54:C54,"")</f>
        <v/>
      </c>
      <c r="D54" s="43" t="str">
        <f ca="1">IF(AND('Pjt Insight Project List'!AO54&lt;TODAY()-120,ISTEXT('Pjt Insight Project List'!B54:B54)),'Pjt Insight Project List'!B54:B54,"")</f>
        <v/>
      </c>
      <c r="E54" s="43" t="str">
        <f ca="1">IF(AND('Pjt Insight Project List'!AO54&lt;TODAY()-120,ISNUMBER('Pjt Insight Project List'!A54:A54)),'Pjt Insight Project List'!A54:A54,"")</f>
        <v/>
      </c>
      <c r="F54" s="43" t="str">
        <f ca="1">IF(AND('Pjt Insight Project List'!AO54&lt;TODAY()-120,ISTEXT('Pjt Insight Project List'!M54:M54)),("Next Milestone Date Is: "&amp;'Pjt Insight Project List'!M54:M54)&amp;CHAR(10)&amp;"Determine when the next deliverable will be (the tgt date can be a WGM or Ballot Cycle); send dates to pmo@HL7.org.","")</f>
        <v/>
      </c>
    </row>
    <row r="55" spans="1:6" ht="39.6">
      <c r="A55" s="76" t="s">
        <v>920</v>
      </c>
      <c r="B55" s="43" t="str">
        <f ca="1">IF(AND('Pjt Insight Project List'!AO55&lt;TODAY()-120,ISTEXT('Pjt Insight Project List'!C55:C55)),"Pjt Insight Next Milestone Behind&gt;120 Days","")</f>
        <v>Pjt Insight Next Milestone Behind&gt;120 Days</v>
      </c>
      <c r="C55" s="43" t="str">
        <f ca="1">IF(AND('Pjt Insight Project List'!AO55&lt;TODAY()-120,ISTEXT('Pjt Insight Project List'!C55:C55)),'Pjt Insight Project List'!C55:C55,"")</f>
        <v>Clinical Decision Support Work Group</v>
      </c>
      <c r="D55" s="43" t="str">
        <f ca="1">IF(AND('Pjt Insight Project List'!AO55&lt;TODAY()-120,ISTEXT('Pjt Insight Project List'!B55:B55)),'Pjt Insight Project List'!B55:B55,"")</f>
        <v>Virtual Medical Record (vMR) for Clinical Decision Support Domain Analysis Model, Release 2</v>
      </c>
      <c r="E55" s="43">
        <f ca="1">IF(AND('Pjt Insight Project List'!AO55&lt;TODAY()-120,ISNUMBER('Pjt Insight Project List'!A55:A55)),'Pjt Insight Project List'!A55:A55,"")</f>
        <v>939</v>
      </c>
      <c r="F55" s="43" t="str">
        <f ca="1">IF(AND('Pjt Insight Project List'!AO55&lt;TODAY()-120,ISTEXT('Pjt Insight Project List'!M55:M55)),("Next Milestone Date Is: "&amp;'Pjt Insight Project List'!M55:M55)&amp;CHAR(10)&amp;"Determine when the next deliverable will be (the tgt date can be a WGM or Ballot Cycle); send dates to pmo@HL7.org.","")</f>
        <v>Next Milestone Date Is: 2014 Jan WGM/Ballot
Determine when the next deliverable will be (the tgt date can be a WGM or Ballot Cycle); send dates to pmo@HL7.org.</v>
      </c>
    </row>
    <row r="56" spans="1:6" s="70" customFormat="1" ht="39.6">
      <c r="A56" s="73" t="s">
        <v>921</v>
      </c>
      <c r="B56" s="43" t="str">
        <f ca="1">IF(AND('Pjt Insight Project List'!AO56&lt;TODAY()-120,ISTEXT('Pjt Insight Project List'!C56:C56)),"Pjt Insight Next Milestone Behind&gt;120 Days","")</f>
        <v>Pjt Insight Next Milestone Behind&gt;120 Days</v>
      </c>
      <c r="C56" s="43" t="str">
        <f ca="1">IF(AND('Pjt Insight Project List'!AO56&lt;TODAY()-120,ISTEXT('Pjt Insight Project List'!C56:C56)),'Pjt Insight Project List'!C56:C56,"")</f>
        <v>Clinical Decision Support Work Group</v>
      </c>
      <c r="D56" s="43" t="str">
        <f ca="1">IF(AND('Pjt Insight Project List'!AO56&lt;TODAY()-120,ISTEXT('Pjt Insight Project List'!B56:B56)),'Pjt Insight Project List'!B56:B56,"")</f>
        <v>Harmonization of Health Quality Artifact Reasoning and Expression Logic</v>
      </c>
      <c r="E56" s="43">
        <f ca="1">IF(AND('Pjt Insight Project List'!AO56&lt;TODAY()-120,ISNUMBER('Pjt Insight Project List'!A56:A56)),'Pjt Insight Project List'!A56:A56,"")</f>
        <v>1049</v>
      </c>
      <c r="F56" s="43" t="str">
        <f ca="1">IF(AND('Pjt Insight Project List'!AO56&lt;TODAY()-120,ISTEXT('Pjt Insight Project List'!M56:M56)),("Next Milestone Date Is: "&amp;'Pjt Insight Project List'!M56:M56)&amp;CHAR(10)&amp;"Determine when the next deliverable will be (the tgt date can be a WGM or Ballot Cycle); send dates to pmo@HL7.org.","")</f>
        <v>Next Milestone Date Is: 2014 May WGM/Ballot
Determine when the next deliverable will be (the tgt date can be a WGM or Ballot Cycle); send dates to pmo@HL7.org.</v>
      </c>
    </row>
    <row r="57" spans="1:6">
      <c r="A57" s="73" t="s">
        <v>922</v>
      </c>
      <c r="B57" s="43" t="str">
        <f ca="1">IF(AND('Pjt Insight Project List'!AO57&lt;TODAY()-120,ISTEXT('Pjt Insight Project List'!C57:C57)),"Pjt Insight Next Milestone Behind&gt;120 Days","")</f>
        <v/>
      </c>
      <c r="C57" s="43" t="str">
        <f ca="1">IF(AND('Pjt Insight Project List'!AO57&lt;TODAY()-120,ISTEXT('Pjt Insight Project List'!C57:C57)),'Pjt Insight Project List'!C57:C57,"")</f>
        <v/>
      </c>
      <c r="D57" s="43" t="str">
        <f ca="1">IF(AND('Pjt Insight Project List'!AO57&lt;TODAY()-120,ISTEXT('Pjt Insight Project List'!B57:B57)),'Pjt Insight Project List'!B57:B57,"")</f>
        <v/>
      </c>
      <c r="E57" s="43" t="str">
        <f ca="1">IF(AND('Pjt Insight Project List'!AO57&lt;TODAY()-120,ISNUMBER('Pjt Insight Project List'!A57:A57)),'Pjt Insight Project List'!A57:A57,"")</f>
        <v/>
      </c>
      <c r="F57" s="43" t="str">
        <f ca="1">IF(AND('Pjt Insight Project List'!AO57&lt;TODAY()-120,ISTEXT('Pjt Insight Project List'!M57:M57)),("Next Milestone Date Is: "&amp;'Pjt Insight Project List'!M57:M57)&amp;CHAR(10)&amp;"Determine when the next deliverable will be (the tgt date can be a WGM or Ballot Cycle); send dates to pmo@HL7.org.","")</f>
        <v/>
      </c>
    </row>
    <row r="58" spans="1:6" s="70" customFormat="1">
      <c r="A58" s="76" t="s">
        <v>923</v>
      </c>
      <c r="B58" s="43" t="str">
        <f ca="1">IF(AND('Pjt Insight Project List'!AO58&lt;TODAY()-120,ISTEXT('Pjt Insight Project List'!C58:C58)),"Pjt Insight Next Milestone Behind&gt;120 Days","")</f>
        <v/>
      </c>
      <c r="C58" s="43" t="str">
        <f ca="1">IF(AND('Pjt Insight Project List'!AO58&lt;TODAY()-120,ISTEXT('Pjt Insight Project List'!C58:C58)),'Pjt Insight Project List'!C58:C58,"")</f>
        <v/>
      </c>
      <c r="D58" s="43" t="str">
        <f ca="1">IF(AND('Pjt Insight Project List'!AO58&lt;TODAY()-120,ISTEXT('Pjt Insight Project List'!B58:B58)),'Pjt Insight Project List'!B58:B58,"")</f>
        <v/>
      </c>
      <c r="E58" s="43" t="str">
        <f ca="1">IF(AND('Pjt Insight Project List'!AO58&lt;TODAY()-120,ISNUMBER('Pjt Insight Project List'!A58:A58)),'Pjt Insight Project List'!A58:A58,"")</f>
        <v/>
      </c>
      <c r="F58" s="43" t="str">
        <f ca="1">IF(AND('Pjt Insight Project List'!AO58&lt;TODAY()-120,ISTEXT('Pjt Insight Project List'!M58:M58)),("Next Milestone Date Is: "&amp;'Pjt Insight Project List'!M58:M58)&amp;CHAR(10)&amp;"Determine when the next deliverable will be (the tgt date can be a WGM or Ballot Cycle); send dates to pmo@HL7.org.","")</f>
        <v/>
      </c>
    </row>
    <row r="59" spans="1:6" s="70" customFormat="1">
      <c r="A59" s="73" t="s">
        <v>924</v>
      </c>
      <c r="B59" s="43" t="str">
        <f ca="1">IF(AND('Pjt Insight Project List'!AO59&lt;TODAY()-120,ISTEXT('Pjt Insight Project List'!C59:C59)),"Pjt Insight Next Milestone Behind&gt;120 Days","")</f>
        <v/>
      </c>
      <c r="C59" s="43" t="str">
        <f ca="1">IF(AND('Pjt Insight Project List'!AO59&lt;TODAY()-120,ISTEXT('Pjt Insight Project List'!C59:C59)),'Pjt Insight Project List'!C59:C59,"")</f>
        <v/>
      </c>
      <c r="D59" s="43" t="str">
        <f ca="1">IF(AND('Pjt Insight Project List'!AO59&lt;TODAY()-120,ISTEXT('Pjt Insight Project List'!B59:B59)),'Pjt Insight Project List'!B59:B59,"")</f>
        <v/>
      </c>
      <c r="E59" s="43" t="str">
        <f ca="1">IF(AND('Pjt Insight Project List'!AO59&lt;TODAY()-120,ISNUMBER('Pjt Insight Project List'!A59:A59)),'Pjt Insight Project List'!A59:A59,"")</f>
        <v/>
      </c>
      <c r="F59" s="43" t="str">
        <f ca="1">IF(AND('Pjt Insight Project List'!AO59&lt;TODAY()-120,ISTEXT('Pjt Insight Project List'!M59:M59)),("Next Milestone Date Is: "&amp;'Pjt Insight Project List'!M59:M59)&amp;CHAR(10)&amp;"Determine when the next deliverable will be (the tgt date can be a WGM or Ballot Cycle); send dates to pmo@HL7.org.","")</f>
        <v/>
      </c>
    </row>
    <row r="60" spans="1:6" s="70" customFormat="1">
      <c r="A60" s="73" t="s">
        <v>926</v>
      </c>
      <c r="B60" s="43" t="str">
        <f ca="1">IF(AND('Pjt Insight Project List'!AO60&lt;TODAY()-120,ISTEXT('Pjt Insight Project List'!C60:C60)),"Pjt Insight Next Milestone Behind&gt;120 Days","")</f>
        <v/>
      </c>
      <c r="C60" s="43" t="str">
        <f ca="1">IF(AND('Pjt Insight Project List'!AO60&lt;TODAY()-120,ISTEXT('Pjt Insight Project List'!C60:C60)),'Pjt Insight Project List'!C60:C60,"")</f>
        <v/>
      </c>
      <c r="D60" s="43" t="str">
        <f ca="1">IF(AND('Pjt Insight Project List'!AO60&lt;TODAY()-120,ISTEXT('Pjt Insight Project List'!B60:B60)),'Pjt Insight Project List'!B60:B60,"")</f>
        <v/>
      </c>
      <c r="E60" s="43" t="str">
        <f ca="1">IF(AND('Pjt Insight Project List'!AO60&lt;TODAY()-120,ISNUMBER('Pjt Insight Project List'!A60:A60)),'Pjt Insight Project List'!A60:A60,"")</f>
        <v/>
      </c>
      <c r="F60" s="43" t="str">
        <f ca="1">IF(AND('Pjt Insight Project List'!AO60&lt;TODAY()-120,ISTEXT('Pjt Insight Project List'!M60:M60)),("Next Milestone Date Is: "&amp;'Pjt Insight Project List'!M60:M60)&amp;CHAR(10)&amp;"Determine when the next deliverable will be (the tgt date can be a WGM or Ballot Cycle); send dates to pmo@HL7.org.","")</f>
        <v/>
      </c>
    </row>
    <row r="61" spans="1:6" s="70" customFormat="1">
      <c r="A61" s="76" t="s">
        <v>927</v>
      </c>
      <c r="B61" s="43" t="str">
        <f ca="1">IF(AND('Pjt Insight Project List'!AO61&lt;TODAY()-120,ISTEXT('Pjt Insight Project List'!C61:C61)),"Pjt Insight Next Milestone Behind&gt;120 Days","")</f>
        <v/>
      </c>
      <c r="C61" s="43" t="str">
        <f ca="1">IF(AND('Pjt Insight Project List'!AO61&lt;TODAY()-120,ISTEXT('Pjt Insight Project List'!C61:C61)),'Pjt Insight Project List'!C61:C61,"")</f>
        <v/>
      </c>
      <c r="D61" s="43" t="str">
        <f ca="1">IF(AND('Pjt Insight Project List'!AO61&lt;TODAY()-120,ISTEXT('Pjt Insight Project List'!B61:B61)),'Pjt Insight Project List'!B61:B61,"")</f>
        <v/>
      </c>
      <c r="E61" s="43" t="str">
        <f ca="1">IF(AND('Pjt Insight Project List'!AO61&lt;TODAY()-120,ISNUMBER('Pjt Insight Project List'!A61:A61)),'Pjt Insight Project List'!A61:A61,"")</f>
        <v/>
      </c>
      <c r="F61" s="43" t="str">
        <f ca="1">IF(AND('Pjt Insight Project List'!AO61&lt;TODAY()-120,ISTEXT('Pjt Insight Project List'!M61:M61)),("Next Milestone Date Is: "&amp;'Pjt Insight Project List'!M61:M61)&amp;CHAR(10)&amp;"Determine when the next deliverable will be (the tgt date can be a WGM or Ballot Cycle); send dates to pmo@HL7.org.","")</f>
        <v/>
      </c>
    </row>
    <row r="62" spans="1:6" s="70" customFormat="1">
      <c r="A62" s="73" t="s">
        <v>928</v>
      </c>
      <c r="B62" s="43" t="str">
        <f ca="1">IF(AND('Pjt Insight Project List'!AO62&lt;TODAY()-120,ISTEXT('Pjt Insight Project List'!C62:C62)),"Pjt Insight Next Milestone Behind&gt;120 Days","")</f>
        <v/>
      </c>
      <c r="C62" s="43" t="str">
        <f ca="1">IF(AND('Pjt Insight Project List'!AO62&lt;TODAY()-120,ISTEXT('Pjt Insight Project List'!C62:C62)),'Pjt Insight Project List'!C62:C62,"")</f>
        <v/>
      </c>
      <c r="D62" s="43" t="str">
        <f ca="1">IF(AND('Pjt Insight Project List'!AO62&lt;TODAY()-120,ISTEXT('Pjt Insight Project List'!B62:B62)),'Pjt Insight Project List'!B62:B62,"")</f>
        <v/>
      </c>
      <c r="E62" s="43" t="str">
        <f ca="1">IF(AND('Pjt Insight Project List'!AO62&lt;TODAY()-120,ISNUMBER('Pjt Insight Project List'!A62:A62)),'Pjt Insight Project List'!A62:A62,"")</f>
        <v/>
      </c>
      <c r="F62" s="43" t="str">
        <f ca="1">IF(AND('Pjt Insight Project List'!AO62&lt;TODAY()-120,ISTEXT('Pjt Insight Project List'!M62:M62)),("Next Milestone Date Is: "&amp;'Pjt Insight Project List'!M62:M62)&amp;CHAR(10)&amp;"Determine when the next deliverable will be (the tgt date can be a WGM or Ballot Cycle); send dates to pmo@HL7.org.","")</f>
        <v/>
      </c>
    </row>
    <row r="63" spans="1:6" ht="39.6">
      <c r="A63" s="73" t="s">
        <v>929</v>
      </c>
      <c r="B63" s="43" t="str">
        <f ca="1">IF(AND('Pjt Insight Project List'!AO63&lt;TODAY()-120,ISTEXT('Pjt Insight Project List'!C63:C63)),"Pjt Insight Next Milestone Behind&gt;120 Days","")</f>
        <v>Pjt Insight Next Milestone Behind&gt;120 Days</v>
      </c>
      <c r="C63" s="43" t="str">
        <f ca="1">IF(AND('Pjt Insight Project List'!AO63&lt;TODAY()-120,ISTEXT('Pjt Insight Project List'!C63:C63)),'Pjt Insight Project List'!C63:C63,"")</f>
        <v>Clinical Genomics Work Group</v>
      </c>
      <c r="D63" s="43" t="str">
        <f ca="1">IF(AND('Pjt Insight Project List'!AO63&lt;TODAY()-120,ISTEXT('Pjt Insight Project List'!B63:B63)),'Pjt Insight Project List'!B63:B63,"")</f>
        <v>Connection with Decision Support</v>
      </c>
      <c r="E63" s="43">
        <f ca="1">IF(AND('Pjt Insight Project List'!AO63&lt;TODAY()-120,ISNUMBER('Pjt Insight Project List'!A63:A63)),'Pjt Insight Project List'!A63:A63,"")</f>
        <v>564</v>
      </c>
      <c r="F63" s="43" t="str">
        <f ca="1">IF(AND('Pjt Insight Project List'!AO63&lt;TODAY()-120,ISTEXT('Pjt Insight Project List'!M63:M63)),("Next Milestone Date Is: "&amp;'Pjt Insight Project List'!M63:M63)&amp;CHAR(10)&amp;"Determine when the next deliverable will be (the tgt date can be a WGM or Ballot Cycle); send dates to pmo@HL7.org.","")</f>
        <v>Next Milestone Date Is: 2014 Jan WGM/Ballot
Determine when the next deliverable will be (the tgt date can be a WGM or Ballot Cycle); send dates to pmo@HL7.org.</v>
      </c>
    </row>
    <row r="64" spans="1:6" ht="39.6">
      <c r="A64" s="76" t="s">
        <v>930</v>
      </c>
      <c r="B64" s="43" t="str">
        <f ca="1">IF(AND('Pjt Insight Project List'!AO64&lt;TODAY()-120,ISTEXT('Pjt Insight Project List'!C64:C64)),"Pjt Insight Next Milestone Behind&gt;120 Days","")</f>
        <v>Pjt Insight Next Milestone Behind&gt;120 Days</v>
      </c>
      <c r="C64" s="43" t="str">
        <f ca="1">IF(AND('Pjt Insight Project List'!AO64&lt;TODAY()-120,ISTEXT('Pjt Insight Project List'!C64:C64)),'Pjt Insight Project List'!C64:C64,"")</f>
        <v>Clinical Genomics Work Group</v>
      </c>
      <c r="D64" s="43" t="str">
        <f ca="1">IF(AND('Pjt Insight Project List'!AO64&lt;TODAY()-120,ISTEXT('Pjt Insight Project List'!B64:B64)),'Pjt Insight Project List'!B64:B64,"")</f>
        <v>Family Health History and Pedigree standard, Release 2</v>
      </c>
      <c r="E64" s="43">
        <f ca="1">IF(AND('Pjt Insight Project List'!AO64&lt;TODAY()-120,ISNUMBER('Pjt Insight Project List'!A64:A64)),'Pjt Insight Project List'!A64:A64,"")</f>
        <v>844</v>
      </c>
      <c r="F64" s="43" t="str">
        <f ca="1">IF(AND('Pjt Insight Project List'!AO64&lt;TODAY()-120,ISTEXT('Pjt Insight Project List'!M64:M64)),("Next Milestone Date Is: "&amp;'Pjt Insight Project List'!M64:M64)&amp;CHAR(10)&amp;"Determine when the next deliverable will be (the tgt date can be a WGM or Ballot Cycle); send dates to pmo@HL7.org.","")</f>
        <v>Next Milestone Date Is: 2014 Jan WGM/Ballot
Determine when the next deliverable will be (the tgt date can be a WGM or Ballot Cycle); send dates to pmo@HL7.org.</v>
      </c>
    </row>
    <row r="65" spans="1:6" s="70" customFormat="1" ht="39.6">
      <c r="A65" s="73" t="s">
        <v>931</v>
      </c>
      <c r="B65" s="43" t="str">
        <f ca="1">IF(AND('Pjt Insight Project List'!AO65&lt;TODAY()-120,ISTEXT('Pjt Insight Project List'!C65:C65)),"Pjt Insight Next Milestone Behind&gt;120 Days","")</f>
        <v>Pjt Insight Next Milestone Behind&gt;120 Days</v>
      </c>
      <c r="C65" s="43" t="str">
        <f ca="1">IF(AND('Pjt Insight Project List'!AO65&lt;TODAY()-120,ISTEXT('Pjt Insight Project List'!C65:C65)),'Pjt Insight Project List'!C65:C65,"")</f>
        <v>Clinical Genomics Work Group</v>
      </c>
      <c r="D65" s="43" t="str">
        <f ca="1">IF(AND('Pjt Insight Project List'!AO65&lt;TODAY()-120,ISTEXT('Pjt Insight Project List'!B65:B65)),'Pjt Insight Project List'!B65:B65,"")</f>
        <v>HL7 Clinical Genomics Domain Information Model(s)</v>
      </c>
      <c r="E65" s="43">
        <f ca="1">IF(AND('Pjt Insight Project List'!AO65&lt;TODAY()-120,ISNUMBER('Pjt Insight Project List'!A65:A65)),'Pjt Insight Project List'!A65:A65,"")</f>
        <v>1050</v>
      </c>
      <c r="F65" s="43" t="str">
        <f ca="1">IF(AND('Pjt Insight Project List'!AO65&lt;TODAY()-120,ISTEXT('Pjt Insight Project List'!M65:M65)),("Next Milestone Date Is: "&amp;'Pjt Insight Project List'!M65:M65)&amp;CHAR(10)&amp;"Determine when the next deliverable will be (the tgt date can be a WGM or Ballot Cycle); send dates to pmo@HL7.org.","")</f>
        <v>Next Milestone Date Is: 2014 Sept WGM/Ballot
Determine when the next deliverable will be (the tgt date can be a WGM or Ballot Cycle); send dates to pmo@HL7.org.</v>
      </c>
    </row>
    <row r="66" spans="1:6" s="70" customFormat="1" ht="39.6">
      <c r="A66" s="73" t="s">
        <v>932</v>
      </c>
      <c r="B66" s="43" t="str">
        <f ca="1">IF(AND('Pjt Insight Project List'!AO66&lt;TODAY()-120,ISTEXT('Pjt Insight Project List'!C66:C66)),"Pjt Insight Next Milestone Behind&gt;120 Days","")</f>
        <v>Pjt Insight Next Milestone Behind&gt;120 Days</v>
      </c>
      <c r="C66" s="43" t="str">
        <f ca="1">IF(AND('Pjt Insight Project List'!AO66&lt;TODAY()-120,ISTEXT('Pjt Insight Project List'!C66:C66)),'Pjt Insight Project List'!C66:C66,"")</f>
        <v>Clinical Genomics Work Group</v>
      </c>
      <c r="D66" s="43" t="str">
        <f ca="1">IF(AND('Pjt Insight Project List'!AO66&lt;TODAY()-120,ISTEXT('Pjt Insight Project List'!B66:B66)),'Pjt Insight Project List'!B66:B66,"")</f>
        <v>CDA Implementation Guide for Genetic Testing Reports</v>
      </c>
      <c r="E66" s="43">
        <f ca="1">IF(AND('Pjt Insight Project List'!AO66&lt;TODAY()-120,ISNUMBER('Pjt Insight Project List'!A66:A66)),'Pjt Insight Project List'!A66:A66,"")</f>
        <v>460</v>
      </c>
      <c r="F66" s="43" t="str">
        <f ca="1">IF(AND('Pjt Insight Project List'!AO66&lt;TODAY()-120,ISTEXT('Pjt Insight Project List'!M66:M66)),("Next Milestone Date Is: "&amp;'Pjt Insight Project List'!M66:M66)&amp;CHAR(10)&amp;"Determine when the next deliverable will be (the tgt date can be a WGM or Ballot Cycle); send dates to pmo@HL7.org.","")</f>
        <v>Next Milestone Date Is: 2018 May WGM/Ballot
Determine when the next deliverable will be (the tgt date can be a WGM or Ballot Cycle); send dates to pmo@HL7.org.</v>
      </c>
    </row>
    <row r="67" spans="1:6">
      <c r="A67" s="76" t="s">
        <v>933</v>
      </c>
      <c r="B67" s="43" t="str">
        <f ca="1">IF(AND('Pjt Insight Project List'!AO67&lt;TODAY()-120,ISTEXT('Pjt Insight Project List'!C67:C67)),"Pjt Insight Next Milestone Behind&gt;120 Days","")</f>
        <v/>
      </c>
      <c r="C67" s="43" t="str">
        <f ca="1">IF(AND('Pjt Insight Project List'!AO67&lt;TODAY()-120,ISTEXT('Pjt Insight Project List'!C67:C67)),'Pjt Insight Project List'!C67:C67,"")</f>
        <v/>
      </c>
      <c r="D67" s="43" t="str">
        <f ca="1">IF(AND('Pjt Insight Project List'!AO67&lt;TODAY()-120,ISTEXT('Pjt Insight Project List'!B67:B67)),'Pjt Insight Project List'!B67:B67,"")</f>
        <v/>
      </c>
      <c r="E67" s="43" t="str">
        <f ca="1">IF(AND('Pjt Insight Project List'!AO67&lt;TODAY()-120,ISNUMBER('Pjt Insight Project List'!A67:A67)),'Pjt Insight Project List'!A67:A67,"")</f>
        <v/>
      </c>
      <c r="F67" s="43" t="str">
        <f ca="1">IF(AND('Pjt Insight Project List'!AO67&lt;TODAY()-120,ISTEXT('Pjt Insight Project List'!M67:M67)),("Next Milestone Date Is: "&amp;'Pjt Insight Project List'!M67:M67)&amp;CHAR(10)&amp;"Determine when the next deliverable will be (the tgt date can be a WGM or Ballot Cycle); send dates to pmo@HL7.org.","")</f>
        <v/>
      </c>
    </row>
    <row r="68" spans="1:6" s="70" customFormat="1">
      <c r="A68" s="73" t="s">
        <v>934</v>
      </c>
      <c r="B68" s="43" t="str">
        <f ca="1">IF(AND('Pjt Insight Project List'!AO68&lt;TODAY()-120,ISTEXT('Pjt Insight Project List'!C68:C68)),"Pjt Insight Next Milestone Behind&gt;120 Days","")</f>
        <v/>
      </c>
      <c r="C68" s="43" t="str">
        <f ca="1">IF(AND('Pjt Insight Project List'!AO68&lt;TODAY()-120,ISTEXT('Pjt Insight Project List'!C68:C68)),'Pjt Insight Project List'!C68:C68,"")</f>
        <v/>
      </c>
      <c r="D68" s="43" t="str">
        <f ca="1">IF(AND('Pjt Insight Project List'!AO68&lt;TODAY()-120,ISTEXT('Pjt Insight Project List'!B68:B68)),'Pjt Insight Project List'!B68:B68,"")</f>
        <v/>
      </c>
      <c r="E68" s="43" t="str">
        <f ca="1">IF(AND('Pjt Insight Project List'!AO68&lt;TODAY()-120,ISNUMBER('Pjt Insight Project List'!A68:A68)),'Pjt Insight Project List'!A68:A68,"")</f>
        <v/>
      </c>
      <c r="F68" s="43" t="str">
        <f ca="1">IF(AND('Pjt Insight Project List'!AO68&lt;TODAY()-120,ISTEXT('Pjt Insight Project List'!M68:M68)),("Next Milestone Date Is: "&amp;'Pjt Insight Project List'!M68:M68)&amp;CHAR(10)&amp;"Determine when the next deliverable will be (the tgt date can be a WGM or Ballot Cycle); send dates to pmo@HL7.org.","")</f>
        <v/>
      </c>
    </row>
    <row r="69" spans="1:6" s="70" customFormat="1">
      <c r="A69" s="73" t="s">
        <v>935</v>
      </c>
      <c r="B69" s="43" t="str">
        <f ca="1">IF(AND('Pjt Insight Project List'!AO69&lt;TODAY()-120,ISTEXT('Pjt Insight Project List'!C69:C69)),"Pjt Insight Next Milestone Behind&gt;120 Days","")</f>
        <v/>
      </c>
      <c r="C69" s="43" t="str">
        <f ca="1">IF(AND('Pjt Insight Project List'!AO69&lt;TODAY()-120,ISTEXT('Pjt Insight Project List'!C69:C69)),'Pjt Insight Project List'!C69:C69,"")</f>
        <v/>
      </c>
      <c r="D69" s="43" t="str">
        <f ca="1">IF(AND('Pjt Insight Project List'!AO69&lt;TODAY()-120,ISTEXT('Pjt Insight Project List'!B69:B69)),'Pjt Insight Project List'!B69:B69,"")</f>
        <v/>
      </c>
      <c r="E69" s="43" t="str">
        <f ca="1">IF(AND('Pjt Insight Project List'!AO69&lt;TODAY()-120,ISNUMBER('Pjt Insight Project List'!A69:A69)),'Pjt Insight Project List'!A69:A69,"")</f>
        <v/>
      </c>
      <c r="F69" s="43" t="str">
        <f ca="1">IF(AND('Pjt Insight Project List'!AO69&lt;TODAY()-120,ISTEXT('Pjt Insight Project List'!M69:M69)),("Next Milestone Date Is: "&amp;'Pjt Insight Project List'!M69:M69)&amp;CHAR(10)&amp;"Determine when the next deliverable will be (the tgt date can be a WGM or Ballot Cycle); send dates to pmo@HL7.org.","")</f>
        <v/>
      </c>
    </row>
    <row r="70" spans="1:6" s="70" customFormat="1" ht="39.6">
      <c r="A70" s="76" t="s">
        <v>937</v>
      </c>
      <c r="B70" s="43" t="str">
        <f ca="1">IF(AND('Pjt Insight Project List'!AO70&lt;TODAY()-120,ISTEXT('Pjt Insight Project List'!C70:C70)),"Pjt Insight Next Milestone Behind&gt;120 Days","")</f>
        <v>Pjt Insight Next Milestone Behind&gt;120 Days</v>
      </c>
      <c r="C70" s="43" t="str">
        <f ca="1">IF(AND('Pjt Insight Project List'!AO70&lt;TODAY()-120,ISTEXT('Pjt Insight Project List'!C70:C70)),'Pjt Insight Project List'!C70:C70,"")</f>
        <v>Clinical Information Modeling Initiative Work Group</v>
      </c>
      <c r="D70" s="43" t="str">
        <f ca="1">IF(AND('Pjt Insight Project List'!AO70&lt;TODAY()-120,ISTEXT('Pjt Insight Project List'!B70:B70)),'Pjt Insight Project List'!B70:B70,"")</f>
        <v>Integrated Information Models and Tools (IIM&amp;T)</v>
      </c>
      <c r="E70" s="43">
        <f ca="1">IF(AND('Pjt Insight Project List'!AO70&lt;TODAY()-120,ISNUMBER('Pjt Insight Project List'!A70:A70)),'Pjt Insight Project List'!A70:A70,"")</f>
        <v>1316</v>
      </c>
      <c r="F70" s="43" t="str">
        <f ca="1">IF(AND('Pjt Insight Project List'!AO70&lt;TODAY()-120,ISTEXT('Pjt Insight Project List'!M70:M70)),("Next Milestone Date Is: "&amp;'Pjt Insight Project List'!M70:M70)&amp;CHAR(10)&amp;"Determine when the next deliverable will be (the tgt date can be a WGM or Ballot Cycle); send dates to pmo@HL7.org.","")</f>
        <v>Next Milestone Date Is: 2018 May WGM/Ballot
Determine when the next deliverable will be (the tgt date can be a WGM or Ballot Cycle); send dates to pmo@HL7.org.</v>
      </c>
    </row>
    <row r="71" spans="1:6" s="70" customFormat="1" ht="39.6">
      <c r="A71" s="73" t="s">
        <v>938</v>
      </c>
      <c r="B71" s="43" t="str">
        <f ca="1">IF(AND('Pjt Insight Project List'!AO71&lt;TODAY()-120,ISTEXT('Pjt Insight Project List'!C71:C71)),"Pjt Insight Next Milestone Behind&gt;120 Days","")</f>
        <v>Pjt Insight Next Milestone Behind&gt;120 Days</v>
      </c>
      <c r="C71" s="43" t="str">
        <f ca="1">IF(AND('Pjt Insight Project List'!AO71&lt;TODAY()-120,ISTEXT('Pjt Insight Project List'!C71:C71)),'Pjt Insight Project List'!C71:C71,"")</f>
        <v>Clinical Interoperability Council Work Group</v>
      </c>
      <c r="D71" s="43" t="str">
        <f ca="1">IF(AND('Pjt Insight Project List'!AO71&lt;TODAY()-120,ISTEXT('Pjt Insight Project List'!B71:B71)),'Pjt Insight Project List'!B71:B71,"")</f>
        <v>Develop a CIC Communications Toolkit</v>
      </c>
      <c r="E71" s="43">
        <f ca="1">IF(AND('Pjt Insight Project List'!AO71&lt;TODAY()-120,ISNUMBER('Pjt Insight Project List'!A71:A71)),'Pjt Insight Project List'!A71:A71,"")</f>
        <v>846</v>
      </c>
      <c r="F71" s="43" t="str">
        <f ca="1">IF(AND('Pjt Insight Project List'!AO71&lt;TODAY()-120,ISTEXT('Pjt Insight Project List'!M71:M71)),("Next Milestone Date Is: "&amp;'Pjt Insight Project List'!M71:M71)&amp;CHAR(10)&amp;"Determine when the next deliverable will be (the tgt date can be a WGM or Ballot Cycle); send dates to pmo@HL7.org.","")</f>
        <v>Next Milestone Date Is: 2016 Jan WGM/Ballot
Determine when the next deliverable will be (the tgt date can be a WGM or Ballot Cycle); send dates to pmo@HL7.org.</v>
      </c>
    </row>
    <row r="72" spans="1:6" ht="39.6">
      <c r="A72" s="73" t="s">
        <v>939</v>
      </c>
      <c r="B72" s="43" t="str">
        <f ca="1">IF(AND('Pjt Insight Project List'!AO72&lt;TODAY()-120,ISTEXT('Pjt Insight Project List'!C72:C72)),"Pjt Insight Next Milestone Behind&gt;120 Days","")</f>
        <v>Pjt Insight Next Milestone Behind&gt;120 Days</v>
      </c>
      <c r="C72" s="43" t="str">
        <f ca="1">IF(AND('Pjt Insight Project List'!AO72&lt;TODAY()-120,ISTEXT('Pjt Insight Project List'!C72:C72)),'Pjt Insight Project List'!C72:C72,"")</f>
        <v>Clinical Interoperability Council Work Group</v>
      </c>
      <c r="D72" s="43" t="str">
        <f ca="1">IF(AND('Pjt Insight Project List'!AO72&lt;TODAY()-120,ISTEXT('Pjt Insight Project List'!B72:B72)),'Pjt Insight Project List'!B72:B72,"")</f>
        <v>Define, test and refine a process and format for harmonizing clinical content</v>
      </c>
      <c r="E72" s="43">
        <f ca="1">IF(AND('Pjt Insight Project List'!AO72&lt;TODAY()-120,ISNUMBER('Pjt Insight Project List'!A72:A72)),'Pjt Insight Project List'!A72:A72,"")</f>
        <v>847</v>
      </c>
      <c r="F72" s="43" t="str">
        <f ca="1">IF(AND('Pjt Insight Project List'!AO72&lt;TODAY()-120,ISTEXT('Pjt Insight Project List'!M72:M72)),("Next Milestone Date Is: "&amp;'Pjt Insight Project List'!M72:M72)&amp;CHAR(10)&amp;"Determine when the next deliverable will be (the tgt date can be a WGM or Ballot Cycle); send dates to pmo@HL7.org.","")</f>
        <v>Next Milestone Date Is: 2016 Jan WGM/Ballot
Determine when the next deliverable will be (the tgt date can be a WGM or Ballot Cycle); send dates to pmo@HL7.org.</v>
      </c>
    </row>
    <row r="73" spans="1:6" ht="39.6">
      <c r="A73" s="76" t="s">
        <v>940</v>
      </c>
      <c r="B73" s="43" t="str">
        <f ca="1">IF(AND('Pjt Insight Project List'!AO73&lt;TODAY()-120,ISTEXT('Pjt Insight Project List'!C73:C73)),"Pjt Insight Next Milestone Behind&gt;120 Days","")</f>
        <v>Pjt Insight Next Milestone Behind&gt;120 Days</v>
      </c>
      <c r="C73" s="43" t="str">
        <f ca="1">IF(AND('Pjt Insight Project List'!AO73&lt;TODAY()-120,ISTEXT('Pjt Insight Project List'!C73:C73)),'Pjt Insight Project List'!C73:C73,"")</f>
        <v>Clinical Interoperability Council Work Group</v>
      </c>
      <c r="D73" s="43" t="str">
        <f ca="1">IF(AND('Pjt Insight Project List'!AO73&lt;TODAY()-120,ISTEXT('Pjt Insight Project List'!B73:B73)),'Pjt Insight Project List'!B73:B73,"")</f>
        <v>Cardiology Domain Analysis Model Release 3</v>
      </c>
      <c r="E73" s="43">
        <f ca="1">IF(AND('Pjt Insight Project List'!AO73&lt;TODAY()-120,ISNUMBER('Pjt Insight Project List'!A73:A73)),'Pjt Insight Project List'!A73:A73,"")</f>
        <v>815</v>
      </c>
      <c r="F73" s="43" t="str">
        <f ca="1">IF(AND('Pjt Insight Project List'!AO73&lt;TODAY()-120,ISTEXT('Pjt Insight Project List'!M73:M73)),("Next Milestone Date Is: "&amp;'Pjt Insight Project List'!M73:M73)&amp;CHAR(10)&amp;"Determine when the next deliverable will be (the tgt date can be a WGM or Ballot Cycle); send dates to pmo@HL7.org.","")</f>
        <v>Next Milestone Date Is: 2014 Jan WGM/Ballot
Determine when the next deliverable will be (the tgt date can be a WGM or Ballot Cycle); send dates to pmo@HL7.org.</v>
      </c>
    </row>
    <row r="74" spans="1:6" ht="39.6">
      <c r="A74" s="73" t="s">
        <v>941</v>
      </c>
      <c r="B74" s="43" t="str">
        <f ca="1">IF(AND('Pjt Insight Project List'!AO74&lt;TODAY()-120,ISTEXT('Pjt Insight Project List'!C74:C74)),"Pjt Insight Next Milestone Behind&gt;120 Days","")</f>
        <v>Pjt Insight Next Milestone Behind&gt;120 Days</v>
      </c>
      <c r="C74" s="43" t="str">
        <f ca="1">IF(AND('Pjt Insight Project List'!AO74&lt;TODAY()-120,ISTEXT('Pjt Insight Project List'!C74:C74)),'Pjt Insight Project List'!C74:C74,"")</f>
        <v>Clinical Interoperability Council Work Group</v>
      </c>
      <c r="D74" s="43" t="str">
        <f ca="1">IF(AND('Pjt Insight Project List'!AO74&lt;TODAY()-120,ISTEXT('Pjt Insight Project List'!B74:B74)),'Pjt Insight Project List'!B74:B74,"")</f>
        <v>Tuberculosis Domain Analysis Model, Release 2</v>
      </c>
      <c r="E74" s="43">
        <f ca="1">IF(AND('Pjt Insight Project List'!AO74&lt;TODAY()-120,ISNUMBER('Pjt Insight Project List'!A74:A74)),'Pjt Insight Project List'!A74:A74,"")</f>
        <v>371</v>
      </c>
      <c r="F74" s="43" t="str">
        <f ca="1">IF(AND('Pjt Insight Project List'!AO74&lt;TODAY()-120,ISTEXT('Pjt Insight Project List'!M74:M74)),("Next Milestone Date Is: "&amp;'Pjt Insight Project List'!M74:M74)&amp;CHAR(10)&amp;"Determine when the next deliverable will be (the tgt date can be a WGM or Ballot Cycle); send dates to pmo@HL7.org.","")</f>
        <v>Next Milestone Date Is: 2015 Jan WGM/Ballot
Determine when the next deliverable will be (the tgt date can be a WGM or Ballot Cycle); send dates to pmo@HL7.org.</v>
      </c>
    </row>
    <row r="75" spans="1:6" ht="39.6">
      <c r="A75" s="73" t="s">
        <v>942</v>
      </c>
      <c r="B75" s="43" t="str">
        <f ca="1">IF(AND('Pjt Insight Project List'!AO75&lt;TODAY()-120,ISTEXT('Pjt Insight Project List'!C75:C75)),"Pjt Insight Next Milestone Behind&gt;120 Days","")</f>
        <v>Pjt Insight Next Milestone Behind&gt;120 Days</v>
      </c>
      <c r="C75" s="43" t="str">
        <f ca="1">IF(AND('Pjt Insight Project List'!AO75&lt;TODAY()-120,ISTEXT('Pjt Insight Project List'!C75:C75)),'Pjt Insight Project List'!C75:C75,"")</f>
        <v>Clinical Interoperability Council Work Group</v>
      </c>
      <c r="D75" s="43" t="str">
        <f ca="1">IF(AND('Pjt Insight Project List'!AO75&lt;TODAY()-120,ISTEXT('Pjt Insight Project List'!B75:B75)),'Pjt Insight Project List'!B75:B75,"")</f>
        <v>Model Automatic eXchange (MAX) for UML Models R2</v>
      </c>
      <c r="E75" s="43">
        <f ca="1">IF(AND('Pjt Insight Project List'!AO75&lt;TODAY()-120,ISNUMBER('Pjt Insight Project List'!A75:A75)),'Pjt Insight Project List'!A75:A75,"")</f>
        <v>1188</v>
      </c>
      <c r="F75" s="43" t="str">
        <f ca="1">IF(AND('Pjt Insight Project List'!AO75&lt;TODAY()-120,ISTEXT('Pjt Insight Project List'!M75:M75)),("Next Milestone Date Is: "&amp;'Pjt Insight Project List'!M75:M75)&amp;CHAR(10)&amp;"Determine when the next deliverable will be (the tgt date can be a WGM or Ballot Cycle); send dates to pmo@HL7.org.","")</f>
        <v>Next Milestone Date Is: 2015 Sept WGM/Ballot
Determine when the next deliverable will be (the tgt date can be a WGM or Ballot Cycle); send dates to pmo@HL7.org.</v>
      </c>
    </row>
    <row r="76" spans="1:6" s="70" customFormat="1">
      <c r="A76" s="76" t="s">
        <v>943</v>
      </c>
      <c r="B76" s="43" t="str">
        <f ca="1">IF(AND('Pjt Insight Project List'!AO76&lt;TODAY()-120,ISTEXT('Pjt Insight Project List'!C76:C76)),"Pjt Insight Next Milestone Behind&gt;120 Days","")</f>
        <v/>
      </c>
      <c r="C76" s="43" t="str">
        <f ca="1">IF(AND('Pjt Insight Project List'!AO76&lt;TODAY()-120,ISTEXT('Pjt Insight Project List'!C76:C76)),'Pjt Insight Project List'!C76:C76,"")</f>
        <v/>
      </c>
      <c r="D76" s="43" t="str">
        <f ca="1">IF(AND('Pjt Insight Project List'!AO76&lt;TODAY()-120,ISTEXT('Pjt Insight Project List'!B76:B76)),'Pjt Insight Project List'!B76:B76,"")</f>
        <v/>
      </c>
      <c r="E76" s="43" t="str">
        <f ca="1">IF(AND('Pjt Insight Project List'!AO76&lt;TODAY()-120,ISNUMBER('Pjt Insight Project List'!A76:A76)),'Pjt Insight Project List'!A76:A76,"")</f>
        <v/>
      </c>
      <c r="F76" s="43" t="str">
        <f ca="1">IF(AND('Pjt Insight Project List'!AO76&lt;TODAY()-120,ISTEXT('Pjt Insight Project List'!M76:M76)),("Next Milestone Date Is: "&amp;'Pjt Insight Project List'!M76:M76)&amp;CHAR(10)&amp;"Determine when the next deliverable will be (the tgt date can be a WGM or Ballot Cycle); send dates to pmo@HL7.org.","")</f>
        <v/>
      </c>
    </row>
    <row r="77" spans="1:6" s="70" customFormat="1">
      <c r="A77" s="73" t="s">
        <v>944</v>
      </c>
      <c r="B77" s="43" t="str">
        <f ca="1">IF(AND('Pjt Insight Project List'!AO77&lt;TODAY()-120,ISTEXT('Pjt Insight Project List'!C77:C77)),"Pjt Insight Next Milestone Behind&gt;120 Days","")</f>
        <v/>
      </c>
      <c r="C77" s="43" t="str">
        <f ca="1">IF(AND('Pjt Insight Project List'!AO77&lt;TODAY()-120,ISTEXT('Pjt Insight Project List'!C77:C77)),'Pjt Insight Project List'!C77:C77,"")</f>
        <v/>
      </c>
      <c r="D77" s="43" t="str">
        <f ca="1">IF(AND('Pjt Insight Project List'!AO77&lt;TODAY()-120,ISTEXT('Pjt Insight Project List'!B77:B77)),'Pjt Insight Project List'!B77:B77,"")</f>
        <v/>
      </c>
      <c r="E77" s="43" t="str">
        <f ca="1">IF(AND('Pjt Insight Project List'!AO77&lt;TODAY()-120,ISNUMBER('Pjt Insight Project List'!A77:A77)),'Pjt Insight Project List'!A77:A77,"")</f>
        <v/>
      </c>
      <c r="F77" s="43" t="str">
        <f ca="1">IF(AND('Pjt Insight Project List'!AO77&lt;TODAY()-120,ISTEXT('Pjt Insight Project List'!M77:M77)),("Next Milestone Date Is: "&amp;'Pjt Insight Project List'!M77:M77)&amp;CHAR(10)&amp;"Determine when the next deliverable will be (the tgt date can be a WGM or Ballot Cycle); send dates to pmo@HL7.org.","")</f>
        <v/>
      </c>
    </row>
    <row r="78" spans="1:6" s="70" customFormat="1">
      <c r="A78" s="73" t="s">
        <v>945</v>
      </c>
      <c r="B78" s="43" t="str">
        <f ca="1">IF(AND('Pjt Insight Project List'!AO78&lt;TODAY()-120,ISTEXT('Pjt Insight Project List'!C78:C78)),"Pjt Insight Next Milestone Behind&gt;120 Days","")</f>
        <v/>
      </c>
      <c r="C78" s="43" t="str">
        <f ca="1">IF(AND('Pjt Insight Project List'!AO78&lt;TODAY()-120,ISTEXT('Pjt Insight Project List'!C78:C78)),'Pjt Insight Project List'!C78:C78,"")</f>
        <v/>
      </c>
      <c r="D78" s="43" t="str">
        <f ca="1">IF(AND('Pjt Insight Project List'!AO78&lt;TODAY()-120,ISTEXT('Pjt Insight Project List'!B78:B78)),'Pjt Insight Project List'!B78:B78,"")</f>
        <v/>
      </c>
      <c r="E78" s="43" t="str">
        <f ca="1">IF(AND('Pjt Insight Project List'!AO78&lt;TODAY()-120,ISNUMBER('Pjt Insight Project List'!A78:A78)),'Pjt Insight Project List'!A78:A78,"")</f>
        <v/>
      </c>
      <c r="F78" s="43" t="str">
        <f ca="1">IF(AND('Pjt Insight Project List'!AO78&lt;TODAY()-120,ISTEXT('Pjt Insight Project List'!M78:M78)),("Next Milestone Date Is: "&amp;'Pjt Insight Project List'!M78:M78)&amp;CHAR(10)&amp;"Determine when the next deliverable will be (the tgt date can be a WGM or Ballot Cycle); send dates to pmo@HL7.org.","")</f>
        <v/>
      </c>
    </row>
    <row r="79" spans="1:6" s="70" customFormat="1" ht="39.6">
      <c r="A79" s="76" t="s">
        <v>946</v>
      </c>
      <c r="B79" s="43" t="str">
        <f ca="1">IF(AND('Pjt Insight Project List'!AO79&lt;TODAY()-120,ISTEXT('Pjt Insight Project List'!C79:C79)),"Pjt Insight Next Milestone Behind&gt;120 Days","")</f>
        <v>Pjt Insight Next Milestone Behind&gt;120 Days</v>
      </c>
      <c r="C79" s="43" t="str">
        <f ca="1">IF(AND('Pjt Insight Project List'!AO79&lt;TODAY()-120,ISTEXT('Pjt Insight Project List'!C79:C79)),'Pjt Insight Project List'!C79:C79,"")</f>
        <v>Clinical Interoperability Council Work Group</v>
      </c>
      <c r="D79" s="43" t="str">
        <f ca="1">IF(AND('Pjt Insight Project List'!AO79&lt;TODAY()-120,ISTEXT('Pjt Insight Project List'!B79:B79)),'Pjt Insight Project List'!B79:B79,"")</f>
        <v>Bipolar and Generalized Anxiety Disorder Domain Model</v>
      </c>
      <c r="E79" s="43">
        <f ca="1">IF(AND('Pjt Insight Project List'!AO79&lt;TODAY()-120,ISNUMBER('Pjt Insight Project List'!A79:A79)),'Pjt Insight Project List'!A79:A79,"")</f>
        <v>1144</v>
      </c>
      <c r="F79" s="43" t="str">
        <f ca="1">IF(AND('Pjt Insight Project List'!AO79&lt;TODAY()-120,ISTEXT('Pjt Insight Project List'!M79:M79)),("Next Milestone Date Is: "&amp;'Pjt Insight Project List'!M79:M79)&amp;CHAR(10)&amp;"Determine when the next deliverable will be (the tgt date can be a WGM or Ballot Cycle); send dates to pmo@HL7.org.","")</f>
        <v>Next Milestone Date Is: 2018 May WGM/Ballot
Determine when the next deliverable will be (the tgt date can be a WGM or Ballot Cycle); send dates to pmo@HL7.org.</v>
      </c>
    </row>
    <row r="80" spans="1:6" s="70" customFormat="1">
      <c r="A80" s="73" t="s">
        <v>948</v>
      </c>
      <c r="B80" s="43" t="str">
        <f ca="1">IF(AND('Pjt Insight Project List'!AO80&lt;TODAY()-120,ISTEXT('Pjt Insight Project List'!C80:C80)),"Pjt Insight Next Milestone Behind&gt;120 Days","")</f>
        <v/>
      </c>
      <c r="C80" s="43" t="str">
        <f ca="1">IF(AND('Pjt Insight Project List'!AO80&lt;TODAY()-120,ISTEXT('Pjt Insight Project List'!C80:C80)),'Pjt Insight Project List'!C80:C80,"")</f>
        <v/>
      </c>
      <c r="D80" s="43" t="str">
        <f ca="1">IF(AND('Pjt Insight Project List'!AO80&lt;TODAY()-120,ISTEXT('Pjt Insight Project List'!B80:B80)),'Pjt Insight Project List'!B80:B80,"")</f>
        <v/>
      </c>
      <c r="E80" s="43" t="str">
        <f ca="1">IF(AND('Pjt Insight Project List'!AO80&lt;TODAY()-120,ISNUMBER('Pjt Insight Project List'!A80:A80)),'Pjt Insight Project List'!A80:A80,"")</f>
        <v/>
      </c>
      <c r="F80" s="43" t="str">
        <f ca="1">IF(AND('Pjt Insight Project List'!AO80&lt;TODAY()-120,ISTEXT('Pjt Insight Project List'!M80:M80)),("Next Milestone Date Is: "&amp;'Pjt Insight Project List'!M80:M80)&amp;CHAR(10)&amp;"Determine when the next deliverable will be (the tgt date can be a WGM or Ballot Cycle); send dates to pmo@HL7.org.","")</f>
        <v/>
      </c>
    </row>
    <row r="81" spans="1:6" s="70" customFormat="1" ht="39.6">
      <c r="A81" s="73" t="s">
        <v>949</v>
      </c>
      <c r="B81" s="43" t="str">
        <f ca="1">IF(AND('Pjt Insight Project List'!AO81&lt;TODAY()-120,ISTEXT('Pjt Insight Project List'!C81:C81)),"Pjt Insight Next Milestone Behind&gt;120 Days","")</f>
        <v>Pjt Insight Next Milestone Behind&gt;120 Days</v>
      </c>
      <c r="C81" s="43" t="str">
        <f ca="1">IF(AND('Pjt Insight Project List'!AO81&lt;TODAY()-120,ISTEXT('Pjt Insight Project List'!C81:C81)),'Pjt Insight Project List'!C81:C81,"")</f>
        <v>Clinical Interoperability Council Work Group</v>
      </c>
      <c r="D81" s="43" t="str">
        <f ca="1">IF(AND('Pjt Insight Project List'!AO81&lt;TODAY()-120,ISTEXT('Pjt Insight Project List'!B81:B81)),'Pjt Insight Project List'!B81:B81,"")</f>
        <v>Emergency Medical Services (EMS) Hospital Outcomes Report</v>
      </c>
      <c r="E81" s="43">
        <f ca="1">IF(AND('Pjt Insight Project List'!AO81&lt;TODAY()-120,ISNUMBER('Pjt Insight Project List'!A81:A81)),'Pjt Insight Project List'!A81:A81,"")</f>
        <v>1186</v>
      </c>
      <c r="F81" s="43" t="str">
        <f ca="1">IF(AND('Pjt Insight Project List'!AO81&lt;TODAY()-120,ISTEXT('Pjt Insight Project List'!M81:M81)),("Next Milestone Date Is: "&amp;'Pjt Insight Project List'!M81:M81)&amp;CHAR(10)&amp;"Determine when the next deliverable will be (the tgt date can be a WGM or Ballot Cycle); send dates to pmo@HL7.org.","")</f>
        <v>Next Milestone Date Is: 2016 Sept WGM/Ballot
Determine when the next deliverable will be (the tgt date can be a WGM or Ballot Cycle); send dates to pmo@HL7.org.</v>
      </c>
    </row>
    <row r="82" spans="1:6" s="70" customFormat="1" ht="39.6">
      <c r="A82" s="76" t="s">
        <v>950</v>
      </c>
      <c r="B82" s="43" t="str">
        <f ca="1">IF(AND('Pjt Insight Project List'!AO82&lt;TODAY()-120,ISTEXT('Pjt Insight Project List'!C82:C82)),"Pjt Insight Next Milestone Behind&gt;120 Days","")</f>
        <v>Pjt Insight Next Milestone Behind&gt;120 Days</v>
      </c>
      <c r="C82" s="43" t="str">
        <f ca="1">IF(AND('Pjt Insight Project List'!AO82&lt;TODAY()-120,ISTEXT('Pjt Insight Project List'!C82:C82)),'Pjt Insight Project List'!C82:C82,"")</f>
        <v>Clinical Interoperability Council Work Group</v>
      </c>
      <c r="D82" s="43" t="str">
        <f ca="1">IF(AND('Pjt Insight Project List'!AO82&lt;TODAY()-120,ISTEXT('Pjt Insight Project List'!B82:B82)),'Pjt Insight Project List'!B82:B82,"")</f>
        <v>Trauma Data Exchange Domain Analysis Model</v>
      </c>
      <c r="E82" s="43">
        <f ca="1">IF(AND('Pjt Insight Project List'!AO82&lt;TODAY()-120,ISNUMBER('Pjt Insight Project List'!A82:A82)),'Pjt Insight Project List'!A82:A82,"")</f>
        <v>774</v>
      </c>
      <c r="F82" s="43" t="str">
        <f ca="1">IF(AND('Pjt Insight Project List'!AO82&lt;TODAY()-120,ISTEXT('Pjt Insight Project List'!M82:M82)),("Next Milestone Date Is: "&amp;'Pjt Insight Project List'!M82:M82)&amp;CHAR(10)&amp;"Determine when the next deliverable will be (the tgt date can be a WGM or Ballot Cycle); send dates to pmo@HL7.org.","")</f>
        <v>Next Milestone Date Is: 2014 Sept WGM/Ballot
Determine when the next deliverable will be (the tgt date can be a WGM or Ballot Cycle); send dates to pmo@HL7.org.</v>
      </c>
    </row>
    <row r="83" spans="1:6" s="70" customFormat="1">
      <c r="A83" s="73" t="s">
        <v>951</v>
      </c>
      <c r="B83" s="43" t="str">
        <f ca="1">IF(AND('Pjt Insight Project List'!AO83&lt;TODAY()-120,ISTEXT('Pjt Insight Project List'!C83:C83)),"Pjt Insight Next Milestone Behind&gt;120 Days","")</f>
        <v/>
      </c>
      <c r="C83" s="43" t="str">
        <f ca="1">IF(AND('Pjt Insight Project List'!AO83&lt;TODAY()-120,ISTEXT('Pjt Insight Project List'!C83:C83)),'Pjt Insight Project List'!C83:C83,"")</f>
        <v/>
      </c>
      <c r="D83" s="43" t="str">
        <f ca="1">IF(AND('Pjt Insight Project List'!AO83&lt;TODAY()-120,ISTEXT('Pjt Insight Project List'!B83:B83)),'Pjt Insight Project List'!B83:B83,"")</f>
        <v/>
      </c>
      <c r="E83" s="43" t="str">
        <f ca="1">IF(AND('Pjt Insight Project List'!AO83&lt;TODAY()-120,ISNUMBER('Pjt Insight Project List'!A83:A83)),'Pjt Insight Project List'!A83:A83,"")</f>
        <v/>
      </c>
      <c r="F83" s="43" t="str">
        <f ca="1">IF(AND('Pjt Insight Project List'!AO83&lt;TODAY()-120,ISTEXT('Pjt Insight Project List'!M83:M83)),("Next Milestone Date Is: "&amp;'Pjt Insight Project List'!M83:M83)&amp;CHAR(10)&amp;"Determine when the next deliverable will be (the tgt date can be a WGM or Ballot Cycle); send dates to pmo@HL7.org.","")</f>
        <v/>
      </c>
    </row>
    <row r="84" spans="1:6">
      <c r="A84" s="73" t="s">
        <v>952</v>
      </c>
      <c r="B84" s="43" t="str">
        <f ca="1">IF(AND('Pjt Insight Project List'!AO84&lt;TODAY()-120,ISTEXT('Pjt Insight Project List'!C84:C84)),"Pjt Insight Next Milestone Behind&gt;120 Days","")</f>
        <v/>
      </c>
      <c r="C84" s="43" t="str">
        <f ca="1">IF(AND('Pjt Insight Project List'!AO84&lt;TODAY()-120,ISTEXT('Pjt Insight Project List'!C84:C84)),'Pjt Insight Project List'!C84:C84,"")</f>
        <v/>
      </c>
      <c r="D84" s="43" t="str">
        <f ca="1">IF(AND('Pjt Insight Project List'!AO84&lt;TODAY()-120,ISTEXT('Pjt Insight Project List'!B84:B84)),'Pjt Insight Project List'!B84:B84,"")</f>
        <v/>
      </c>
      <c r="E84" s="43" t="str">
        <f ca="1">IF(AND('Pjt Insight Project List'!AO84&lt;TODAY()-120,ISNUMBER('Pjt Insight Project List'!A84:A84)),'Pjt Insight Project List'!A84:A84,"")</f>
        <v/>
      </c>
      <c r="F84" s="43" t="str">
        <f ca="1">IF(AND('Pjt Insight Project List'!AO84&lt;TODAY()-120,ISTEXT('Pjt Insight Project List'!M84:M84)),("Next Milestone Date Is: "&amp;'Pjt Insight Project List'!M84:M84)&amp;CHAR(10)&amp;"Determine when the next deliverable will be (the tgt date can be a WGM or Ballot Cycle); send dates to pmo@HL7.org.","")</f>
        <v/>
      </c>
    </row>
    <row r="85" spans="1:6" s="70" customFormat="1">
      <c r="A85" s="76" t="s">
        <v>953</v>
      </c>
      <c r="B85" s="43" t="str">
        <f ca="1">IF(AND('Pjt Insight Project List'!AO85&lt;TODAY()-120,ISTEXT('Pjt Insight Project List'!C85:C85)),"Pjt Insight Next Milestone Behind&gt;120 Days","")</f>
        <v/>
      </c>
      <c r="C85" s="43" t="str">
        <f ca="1">IF(AND('Pjt Insight Project List'!AO85&lt;TODAY()-120,ISTEXT('Pjt Insight Project List'!C85:C85)),'Pjt Insight Project List'!C85:C85,"")</f>
        <v/>
      </c>
      <c r="D85" s="43" t="str">
        <f ca="1">IF(AND('Pjt Insight Project List'!AO85&lt;TODAY()-120,ISTEXT('Pjt Insight Project List'!B85:B85)),'Pjt Insight Project List'!B85:B85,"")</f>
        <v/>
      </c>
      <c r="E85" s="43" t="str">
        <f ca="1">IF(AND('Pjt Insight Project List'!AO85&lt;TODAY()-120,ISNUMBER('Pjt Insight Project List'!A85:A85)),'Pjt Insight Project List'!A85:A85,"")</f>
        <v/>
      </c>
      <c r="F85" s="43" t="str">
        <f ca="1">IF(AND('Pjt Insight Project List'!AO85&lt;TODAY()-120,ISTEXT('Pjt Insight Project List'!M85:M85)),("Next Milestone Date Is: "&amp;'Pjt Insight Project List'!M85:M85)&amp;CHAR(10)&amp;"Determine when the next deliverable will be (the tgt date can be a WGM or Ballot Cycle); send dates to pmo@HL7.org.","")</f>
        <v/>
      </c>
    </row>
    <row r="86" spans="1:6" s="70" customFormat="1">
      <c r="A86" s="73" t="s">
        <v>954</v>
      </c>
      <c r="B86" s="43" t="str">
        <f ca="1">IF(AND('Pjt Insight Project List'!AO86&lt;TODAY()-120,ISTEXT('Pjt Insight Project List'!C86:C86)),"Pjt Insight Next Milestone Behind&gt;120 Days","")</f>
        <v/>
      </c>
      <c r="C86" s="43" t="str">
        <f ca="1">IF(AND('Pjt Insight Project List'!AO86&lt;TODAY()-120,ISTEXT('Pjt Insight Project List'!C86:C86)),'Pjt Insight Project List'!C86:C86,"")</f>
        <v/>
      </c>
      <c r="D86" s="43" t="str">
        <f ca="1">IF(AND('Pjt Insight Project List'!AO86&lt;TODAY()-120,ISTEXT('Pjt Insight Project List'!B86:B86)),'Pjt Insight Project List'!B86:B86,"")</f>
        <v/>
      </c>
      <c r="E86" s="43" t="str">
        <f ca="1">IF(AND('Pjt Insight Project List'!AO86&lt;TODAY()-120,ISNUMBER('Pjt Insight Project List'!A86:A86)),'Pjt Insight Project List'!A86:A86,"")</f>
        <v/>
      </c>
      <c r="F86" s="43" t="str">
        <f ca="1">IF(AND('Pjt Insight Project List'!AO86&lt;TODAY()-120,ISTEXT('Pjt Insight Project List'!M86:M86)),("Next Milestone Date Is: "&amp;'Pjt Insight Project List'!M86:M86)&amp;CHAR(10)&amp;"Determine when the next deliverable will be (the tgt date can be a WGM or Ballot Cycle); send dates to pmo@HL7.org.","")</f>
        <v/>
      </c>
    </row>
    <row r="87" spans="1:6">
      <c r="A87" s="73" t="s">
        <v>955</v>
      </c>
      <c r="B87" s="43" t="str">
        <f ca="1">IF(AND('Pjt Insight Project List'!AO87&lt;TODAY()-120,ISTEXT('Pjt Insight Project List'!C87:C87)),"Pjt Insight Next Milestone Behind&gt;120 Days","")</f>
        <v/>
      </c>
      <c r="C87" s="43" t="str">
        <f ca="1">IF(AND('Pjt Insight Project List'!AO87&lt;TODAY()-120,ISTEXT('Pjt Insight Project List'!C87:C87)),'Pjt Insight Project List'!C87:C87,"")</f>
        <v/>
      </c>
      <c r="D87" s="43" t="str">
        <f ca="1">IF(AND('Pjt Insight Project List'!AO87&lt;TODAY()-120,ISTEXT('Pjt Insight Project List'!B87:B87)),'Pjt Insight Project List'!B87:B87,"")</f>
        <v/>
      </c>
      <c r="E87" s="43" t="str">
        <f ca="1">IF(AND('Pjt Insight Project List'!AO87&lt;TODAY()-120,ISNUMBER('Pjt Insight Project List'!A87:A87)),'Pjt Insight Project List'!A87:A87,"")</f>
        <v/>
      </c>
      <c r="F87" s="43" t="str">
        <f ca="1">IF(AND('Pjt Insight Project List'!AO87&lt;TODAY()-120,ISTEXT('Pjt Insight Project List'!M87:M87)),("Next Milestone Date Is: "&amp;'Pjt Insight Project List'!M87:M87)&amp;CHAR(10)&amp;"Determine when the next deliverable will be (the tgt date can be a WGM or Ballot Cycle); send dates to pmo@HL7.org.","")</f>
        <v/>
      </c>
    </row>
    <row r="88" spans="1:6">
      <c r="A88" s="76" t="s">
        <v>1025</v>
      </c>
      <c r="B88" s="43" t="str">
        <f ca="1">IF(AND('Pjt Insight Project List'!AO88&lt;TODAY()-120,ISTEXT('Pjt Insight Project List'!C88:C88)),"Pjt Insight Next Milestone Behind&gt;120 Days","")</f>
        <v/>
      </c>
      <c r="C88" s="43" t="str">
        <f ca="1">IF(AND('Pjt Insight Project List'!AO88&lt;TODAY()-120,ISTEXT('Pjt Insight Project List'!C88:C88)),'Pjt Insight Project List'!C88:C88,"")</f>
        <v/>
      </c>
      <c r="D88" s="43" t="str">
        <f ca="1">IF(AND('Pjt Insight Project List'!AO88&lt;TODAY()-120,ISTEXT('Pjt Insight Project List'!B88:B88)),'Pjt Insight Project List'!B88:B88,"")</f>
        <v/>
      </c>
      <c r="E88" s="43" t="str">
        <f ca="1">IF(AND('Pjt Insight Project List'!AO88&lt;TODAY()-120,ISNUMBER('Pjt Insight Project List'!A88:A88)),'Pjt Insight Project List'!A88:A88,"")</f>
        <v/>
      </c>
      <c r="F88" s="43" t="str">
        <f ca="1">IF(AND('Pjt Insight Project List'!AO88&lt;TODAY()-120,ISTEXT('Pjt Insight Project List'!M88:M88)),("Next Milestone Date Is: "&amp;'Pjt Insight Project List'!M88:M88)&amp;CHAR(10)&amp;"Determine when the next deliverable will be (the tgt date can be a WGM or Ballot Cycle); send dates to pmo@HL7.org.","")</f>
        <v/>
      </c>
    </row>
    <row r="89" spans="1:6">
      <c r="A89" s="73" t="s">
        <v>956</v>
      </c>
      <c r="B89" s="43" t="str">
        <f ca="1">IF(AND('Pjt Insight Project List'!AO89&lt;TODAY()-120,ISTEXT('Pjt Insight Project List'!C89:C89)),"Pjt Insight Next Milestone Behind&gt;120 Days","")</f>
        <v/>
      </c>
      <c r="C89" s="43" t="str">
        <f ca="1">IF(AND('Pjt Insight Project List'!AO89&lt;TODAY()-120,ISTEXT('Pjt Insight Project List'!C89:C89)),'Pjt Insight Project List'!C89:C89,"")</f>
        <v/>
      </c>
      <c r="D89" s="43" t="str">
        <f ca="1">IF(AND('Pjt Insight Project List'!AO89&lt;TODAY()-120,ISTEXT('Pjt Insight Project List'!B89:B89)),'Pjt Insight Project List'!B89:B89,"")</f>
        <v/>
      </c>
      <c r="E89" s="43" t="str">
        <f ca="1">IF(AND('Pjt Insight Project List'!AO89&lt;TODAY()-120,ISNUMBER('Pjt Insight Project List'!A89:A89)),'Pjt Insight Project List'!A89:A89,"")</f>
        <v/>
      </c>
      <c r="F89" s="43" t="str">
        <f ca="1">IF(AND('Pjt Insight Project List'!AO89&lt;TODAY()-120,ISTEXT('Pjt Insight Project List'!M89:M89)),("Next Milestone Date Is: "&amp;'Pjt Insight Project List'!M89:M89)&amp;CHAR(10)&amp;"Determine when the next deliverable will be (the tgt date can be a WGM or Ballot Cycle); send dates to pmo@HL7.org.","")</f>
        <v/>
      </c>
    </row>
    <row r="90" spans="1:6" s="70" customFormat="1">
      <c r="A90" s="73" t="s">
        <v>958</v>
      </c>
      <c r="B90" s="43" t="str">
        <f ca="1">IF(AND('Pjt Insight Project List'!AO90&lt;TODAY()-120,ISTEXT('Pjt Insight Project List'!C90:C90)),"Pjt Insight Next Milestone Behind&gt;120 Days","")</f>
        <v/>
      </c>
      <c r="C90" s="43" t="str">
        <f ca="1">IF(AND('Pjt Insight Project List'!AO90&lt;TODAY()-120,ISTEXT('Pjt Insight Project List'!C90:C90)),'Pjt Insight Project List'!C90:C90,"")</f>
        <v/>
      </c>
      <c r="D90" s="43" t="str">
        <f ca="1">IF(AND('Pjt Insight Project List'!AO90&lt;TODAY()-120,ISTEXT('Pjt Insight Project List'!B90:B90)),'Pjt Insight Project List'!B90:B90,"")</f>
        <v/>
      </c>
      <c r="E90" s="43" t="str">
        <f ca="1">IF(AND('Pjt Insight Project List'!AO90&lt;TODAY()-120,ISNUMBER('Pjt Insight Project List'!A90:A90)),'Pjt Insight Project List'!A90:A90,"")</f>
        <v/>
      </c>
      <c r="F90" s="43" t="str">
        <f ca="1">IF(AND('Pjt Insight Project List'!AO90&lt;TODAY()-120,ISTEXT('Pjt Insight Project List'!M90:M90)),("Next Milestone Date Is: "&amp;'Pjt Insight Project List'!M90:M90)&amp;CHAR(10)&amp;"Determine when the next deliverable will be (the tgt date can be a WGM or Ballot Cycle); send dates to pmo@HL7.org.","")</f>
        <v/>
      </c>
    </row>
    <row r="91" spans="1:6" s="70" customFormat="1">
      <c r="A91" s="76" t="s">
        <v>959</v>
      </c>
      <c r="B91" s="43" t="str">
        <f ca="1">IF(AND('Pjt Insight Project List'!AO91&lt;TODAY()-120,ISTEXT('Pjt Insight Project List'!C91:C91)),"Pjt Insight Next Milestone Behind&gt;120 Days","")</f>
        <v/>
      </c>
      <c r="C91" s="43" t="str">
        <f ca="1">IF(AND('Pjt Insight Project List'!AO91&lt;TODAY()-120,ISTEXT('Pjt Insight Project List'!C91:C91)),'Pjt Insight Project List'!C91:C91,"")</f>
        <v/>
      </c>
      <c r="D91" s="43" t="str">
        <f ca="1">IF(AND('Pjt Insight Project List'!AO91&lt;TODAY()-120,ISTEXT('Pjt Insight Project List'!B91:B91)),'Pjt Insight Project List'!B91:B91,"")</f>
        <v/>
      </c>
      <c r="E91" s="43" t="str">
        <f ca="1">IF(AND('Pjt Insight Project List'!AO91&lt;TODAY()-120,ISNUMBER('Pjt Insight Project List'!A91:A91)),'Pjt Insight Project List'!A91:A91,"")</f>
        <v/>
      </c>
      <c r="F91" s="43" t="str">
        <f ca="1">IF(AND('Pjt Insight Project List'!AO91&lt;TODAY()-120,ISTEXT('Pjt Insight Project List'!M91:M91)),("Next Milestone Date Is: "&amp;'Pjt Insight Project List'!M91:M91)&amp;CHAR(10)&amp;"Determine when the next deliverable will be (the tgt date can be a WGM or Ballot Cycle); send dates to pmo@HL7.org.","")</f>
        <v/>
      </c>
    </row>
    <row r="92" spans="1:6">
      <c r="A92" s="73" t="s">
        <v>960</v>
      </c>
      <c r="B92" s="43" t="str">
        <f ca="1">IF(AND('Pjt Insight Project List'!AO92&lt;TODAY()-120,ISTEXT('Pjt Insight Project List'!C92:C92)),"Pjt Insight Next Milestone Behind&gt;120 Days","")</f>
        <v/>
      </c>
      <c r="C92" s="43" t="str">
        <f ca="1">IF(AND('Pjt Insight Project List'!AO92&lt;TODAY()-120,ISTEXT('Pjt Insight Project List'!C92:C92)),'Pjt Insight Project List'!C92:C92,"")</f>
        <v/>
      </c>
      <c r="D92" s="43" t="str">
        <f ca="1">IF(AND('Pjt Insight Project List'!AO92&lt;TODAY()-120,ISTEXT('Pjt Insight Project List'!B92:B92)),'Pjt Insight Project List'!B92:B92,"")</f>
        <v/>
      </c>
      <c r="E92" s="43" t="str">
        <f ca="1">IF(AND('Pjt Insight Project List'!AO92&lt;TODAY()-120,ISNUMBER('Pjt Insight Project List'!A92:A92)),'Pjt Insight Project List'!A92:A92,"")</f>
        <v/>
      </c>
      <c r="F92" s="43" t="str">
        <f ca="1">IF(AND('Pjt Insight Project List'!AO92&lt;TODAY()-120,ISTEXT('Pjt Insight Project List'!M92:M92)),("Next Milestone Date Is: "&amp;'Pjt Insight Project List'!M92:M92)&amp;CHAR(10)&amp;"Determine when the next deliverable will be (the tgt date can be a WGM or Ballot Cycle); send dates to pmo@HL7.org.","")</f>
        <v/>
      </c>
    </row>
    <row r="93" spans="1:6" s="70" customFormat="1">
      <c r="A93" s="73" t="s">
        <v>961</v>
      </c>
      <c r="B93" s="43" t="str">
        <f ca="1">IF(AND('Pjt Insight Project List'!AO93&lt;TODAY()-120,ISTEXT('Pjt Insight Project List'!C93:C93)),"Pjt Insight Next Milestone Behind&gt;120 Days","")</f>
        <v/>
      </c>
      <c r="C93" s="43" t="str">
        <f ca="1">IF(AND('Pjt Insight Project List'!AO93&lt;TODAY()-120,ISTEXT('Pjt Insight Project List'!C93:C93)),'Pjt Insight Project List'!C93:C93,"")</f>
        <v/>
      </c>
      <c r="D93" s="43" t="str">
        <f ca="1">IF(AND('Pjt Insight Project List'!AO93&lt;TODAY()-120,ISTEXT('Pjt Insight Project List'!B93:B93)),'Pjt Insight Project List'!B93:B93,"")</f>
        <v/>
      </c>
      <c r="E93" s="43" t="str">
        <f ca="1">IF(AND('Pjt Insight Project List'!AO93&lt;TODAY()-120,ISNUMBER('Pjt Insight Project List'!A93:A93)),'Pjt Insight Project List'!A93:A93,"")</f>
        <v/>
      </c>
      <c r="F93" s="43" t="str">
        <f ca="1">IF(AND('Pjt Insight Project List'!AO93&lt;TODAY()-120,ISTEXT('Pjt Insight Project List'!M93:M93)),("Next Milestone Date Is: "&amp;'Pjt Insight Project List'!M93:M93)&amp;CHAR(10)&amp;"Determine when the next deliverable will be (the tgt date can be a WGM or Ballot Cycle); send dates to pmo@HL7.org.","")</f>
        <v/>
      </c>
    </row>
    <row r="94" spans="1:6">
      <c r="A94" s="76" t="s">
        <v>962</v>
      </c>
      <c r="B94" s="43" t="str">
        <f ca="1">IF(AND('Pjt Insight Project List'!AO94&lt;TODAY()-120,ISTEXT('Pjt Insight Project List'!C94:C94)),"Pjt Insight Next Milestone Behind&gt;120 Days","")</f>
        <v/>
      </c>
      <c r="C94" s="43" t="str">
        <f ca="1">IF(AND('Pjt Insight Project List'!AO94&lt;TODAY()-120,ISTEXT('Pjt Insight Project List'!C94:C94)),'Pjt Insight Project List'!C94:C94,"")</f>
        <v/>
      </c>
      <c r="D94" s="43" t="str">
        <f ca="1">IF(AND('Pjt Insight Project List'!AO94&lt;TODAY()-120,ISTEXT('Pjt Insight Project List'!B94:B94)),'Pjt Insight Project List'!B94:B94,"")</f>
        <v/>
      </c>
      <c r="E94" s="43" t="str">
        <f ca="1">IF(AND('Pjt Insight Project List'!AO94&lt;TODAY()-120,ISNUMBER('Pjt Insight Project List'!A94:A94)),'Pjt Insight Project List'!A94:A94,"")</f>
        <v/>
      </c>
      <c r="F94" s="43" t="str">
        <f ca="1">IF(AND('Pjt Insight Project List'!AO94&lt;TODAY()-120,ISTEXT('Pjt Insight Project List'!M94:M94)),("Next Milestone Date Is: "&amp;'Pjt Insight Project List'!M94:M94)&amp;CHAR(10)&amp;"Determine when the next deliverable will be (the tgt date can be a WGM or Ballot Cycle); send dates to pmo@HL7.org.","")</f>
        <v/>
      </c>
    </row>
    <row r="95" spans="1:6" s="70" customFormat="1">
      <c r="A95" s="73" t="s">
        <v>963</v>
      </c>
      <c r="B95" s="43" t="str">
        <f ca="1">IF(AND('Pjt Insight Project List'!AO95&lt;TODAY()-120,ISTEXT('Pjt Insight Project List'!C95:C95)),"Pjt Insight Next Milestone Behind&gt;120 Days","")</f>
        <v/>
      </c>
      <c r="C95" s="43" t="str">
        <f ca="1">IF(AND('Pjt Insight Project List'!AO95&lt;TODAY()-120,ISTEXT('Pjt Insight Project List'!C95:C95)),'Pjt Insight Project List'!C95:C95,"")</f>
        <v/>
      </c>
      <c r="D95" s="43" t="str">
        <f ca="1">IF(AND('Pjt Insight Project List'!AO95&lt;TODAY()-120,ISTEXT('Pjt Insight Project List'!B95:B95)),'Pjt Insight Project List'!B95:B95,"")</f>
        <v/>
      </c>
      <c r="E95" s="43" t="str">
        <f ca="1">IF(AND('Pjt Insight Project List'!AO95&lt;TODAY()-120,ISNUMBER('Pjt Insight Project List'!A95:A95)),'Pjt Insight Project List'!A95:A95,"")</f>
        <v/>
      </c>
      <c r="F95" s="43" t="str">
        <f ca="1">IF(AND('Pjt Insight Project List'!AO95&lt;TODAY()-120,ISTEXT('Pjt Insight Project List'!M95:M95)),("Next Milestone Date Is: "&amp;'Pjt Insight Project List'!M95:M95)&amp;CHAR(10)&amp;"Determine when the next deliverable will be (the tgt date can be a WGM or Ballot Cycle); send dates to pmo@HL7.org.","")</f>
        <v/>
      </c>
    </row>
    <row r="96" spans="1:6" s="70" customFormat="1">
      <c r="A96" s="73" t="s">
        <v>342</v>
      </c>
      <c r="B96" s="43" t="str">
        <f ca="1">IF(AND('Pjt Insight Project List'!AO96&lt;TODAY()-120,ISTEXT('Pjt Insight Project List'!C96:C96)),"Pjt Insight Next Milestone Behind&gt;120 Days","")</f>
        <v/>
      </c>
      <c r="C96" s="43" t="str">
        <f ca="1">IF(AND('Pjt Insight Project List'!AO96&lt;TODAY()-120,ISTEXT('Pjt Insight Project List'!C96:C96)),'Pjt Insight Project List'!C96:C96,"")</f>
        <v/>
      </c>
      <c r="D96" s="43" t="str">
        <f ca="1">IF(AND('Pjt Insight Project List'!AO96&lt;TODAY()-120,ISTEXT('Pjt Insight Project List'!B96:B96)),'Pjt Insight Project List'!B96:B96,"")</f>
        <v/>
      </c>
      <c r="E96" s="43" t="str">
        <f ca="1">IF(AND('Pjt Insight Project List'!AO96&lt;TODAY()-120,ISNUMBER('Pjt Insight Project List'!A96:A96)),'Pjt Insight Project List'!A96:A96,"")</f>
        <v/>
      </c>
      <c r="F96" s="43" t="str">
        <f ca="1">IF(AND('Pjt Insight Project List'!AO96&lt;TODAY()-120,ISTEXT('Pjt Insight Project List'!M96:M96)),("Next Milestone Date Is: "&amp;'Pjt Insight Project List'!M96:M96)&amp;CHAR(10)&amp;"Determine when the next deliverable will be (the tgt date can be a WGM or Ballot Cycle); send dates to pmo@HL7.org.","")</f>
        <v/>
      </c>
    </row>
    <row r="97" spans="1:6">
      <c r="A97" s="76" t="s">
        <v>343</v>
      </c>
      <c r="B97" s="43" t="str">
        <f ca="1">IF(AND('Pjt Insight Project List'!AO97&lt;TODAY()-120,ISTEXT('Pjt Insight Project List'!C97:C97)),"Pjt Insight Next Milestone Behind&gt;120 Days","")</f>
        <v/>
      </c>
      <c r="C97" s="43" t="str">
        <f ca="1">IF(AND('Pjt Insight Project List'!AO97&lt;TODAY()-120,ISTEXT('Pjt Insight Project List'!C97:C97)),'Pjt Insight Project List'!C97:C97,"")</f>
        <v/>
      </c>
      <c r="D97" s="43" t="str">
        <f ca="1">IF(AND('Pjt Insight Project List'!AO97&lt;TODAY()-120,ISTEXT('Pjt Insight Project List'!B97:B97)),'Pjt Insight Project List'!B97:B97,"")</f>
        <v/>
      </c>
      <c r="E97" s="43" t="str">
        <f ca="1">IF(AND('Pjt Insight Project List'!AO97&lt;TODAY()-120,ISNUMBER('Pjt Insight Project List'!A97:A97)),'Pjt Insight Project List'!A97:A97,"")</f>
        <v/>
      </c>
      <c r="F97" s="43" t="str">
        <f ca="1">IF(AND('Pjt Insight Project List'!AO97&lt;TODAY()-120,ISTEXT('Pjt Insight Project List'!M97:M97)),("Next Milestone Date Is: "&amp;'Pjt Insight Project List'!M97:M97)&amp;CHAR(10)&amp;"Determine when the next deliverable will be (the tgt date can be a WGM or Ballot Cycle); send dates to pmo@HL7.org.","")</f>
        <v/>
      </c>
    </row>
    <row r="98" spans="1:6" s="70" customFormat="1" ht="39.6">
      <c r="A98" s="73" t="s">
        <v>344</v>
      </c>
      <c r="B98" s="43" t="str">
        <f ca="1">IF(AND('Pjt Insight Project List'!AO98&lt;TODAY()-120,ISTEXT('Pjt Insight Project List'!C98:C98)),"Pjt Insight Next Milestone Behind&gt;120 Days","")</f>
        <v>Pjt Insight Next Milestone Behind&gt;120 Days</v>
      </c>
      <c r="C98" s="43" t="str">
        <f ca="1">IF(AND('Pjt Insight Project List'!AO98&lt;TODAY()-120,ISTEXT('Pjt Insight Project List'!C98:C98)),'Pjt Insight Project List'!C98:C98,"")</f>
        <v>Community-Based Care and Privacy (CBCP) Work Group</v>
      </c>
      <c r="D98" s="43" t="str">
        <f ca="1">IF(AND('Pjt Insight Project List'!AO98&lt;TODAY()-120,ISTEXT('Pjt Insight Project List'!B98:B98)),'Pjt Insight Project List'!B98:B98,"")</f>
        <v>Standards Privacy Impact Assessment Cookbook</v>
      </c>
      <c r="E98" s="43">
        <f ca="1">IF(AND('Pjt Insight Project List'!AO98&lt;TODAY()-120,ISNUMBER('Pjt Insight Project List'!A98:A98)),'Pjt Insight Project List'!A98:A98,"")</f>
        <v>1263</v>
      </c>
      <c r="F98" s="43" t="str">
        <f ca="1">IF(AND('Pjt Insight Project List'!AO98&lt;TODAY()-120,ISTEXT('Pjt Insight Project List'!M98:M98)),("Next Milestone Date Is: "&amp;'Pjt Insight Project List'!M98:M98)&amp;CHAR(10)&amp;"Determine when the next deliverable will be (the tgt date can be a WGM or Ballot Cycle); send dates to pmo@HL7.org.","")</f>
        <v>Next Milestone Date Is: 2018 Jan WGM/Ballot
Determine when the next deliverable will be (the tgt date can be a WGM or Ballot Cycle); send dates to pmo@HL7.org.</v>
      </c>
    </row>
    <row r="99" spans="1:6" s="70" customFormat="1">
      <c r="A99" s="73" t="s">
        <v>345</v>
      </c>
      <c r="B99" s="43" t="str">
        <f ca="1">IF(AND('Pjt Insight Project List'!AO99&lt;TODAY()-120,ISTEXT('Pjt Insight Project List'!C99:C99)),"Pjt Insight Next Milestone Behind&gt;120 Days","")</f>
        <v/>
      </c>
      <c r="C99" s="43" t="str">
        <f ca="1">IF(AND('Pjt Insight Project List'!AO99&lt;TODAY()-120,ISTEXT('Pjt Insight Project List'!C99:C99)),'Pjt Insight Project List'!C99:C99,"")</f>
        <v/>
      </c>
      <c r="D99" s="43" t="str">
        <f ca="1">IF(AND('Pjt Insight Project List'!AO99&lt;TODAY()-120,ISTEXT('Pjt Insight Project List'!B99:B99)),'Pjt Insight Project List'!B99:B99,"")</f>
        <v/>
      </c>
      <c r="E99" s="43" t="str">
        <f ca="1">IF(AND('Pjt Insight Project List'!AO99&lt;TODAY()-120,ISNUMBER('Pjt Insight Project List'!A99:A99)),'Pjt Insight Project List'!A99:A99,"")</f>
        <v/>
      </c>
      <c r="F99" s="43" t="str">
        <f ca="1">IF(AND('Pjt Insight Project List'!AO99&lt;TODAY()-120,ISTEXT('Pjt Insight Project List'!M99:M99)),("Next Milestone Date Is: "&amp;'Pjt Insight Project List'!M99:M99)&amp;CHAR(10)&amp;"Determine when the next deliverable will be (the tgt date can be a WGM or Ballot Cycle); send dates to pmo@HL7.org.","")</f>
        <v/>
      </c>
    </row>
    <row r="100" spans="1:6" ht="39.6">
      <c r="A100" s="76" t="s">
        <v>347</v>
      </c>
      <c r="B100" s="43" t="str">
        <f ca="1">IF(AND('Pjt Insight Project List'!AO100&lt;TODAY()-120,ISTEXT('Pjt Insight Project List'!C100:C100)),"Pjt Insight Next Milestone Behind&gt;120 Days","")</f>
        <v>Pjt Insight Next Milestone Behind&gt;120 Days</v>
      </c>
      <c r="C100" s="43" t="str">
        <f ca="1">IF(AND('Pjt Insight Project List'!AO100&lt;TODAY()-120,ISTEXT('Pjt Insight Project List'!C100:C100)),'Pjt Insight Project List'!C100:C100,"")</f>
        <v>Conformance Work Group</v>
      </c>
      <c r="D100" s="43" t="str">
        <f ca="1">IF(AND('Pjt Insight Project List'!AO100&lt;TODAY()-120,ISTEXT('Pjt Insight Project List'!B100:B100)),'Pjt Insight Project List'!B100:B100,"")</f>
        <v>V2 code table versioning and alignment to V3 vocabulary model</v>
      </c>
      <c r="E100" s="43">
        <f ca="1">IF(AND('Pjt Insight Project List'!AO100&lt;TODAY()-120,ISNUMBER('Pjt Insight Project List'!A100:A100)),'Pjt Insight Project List'!A100:A100,"")</f>
        <v>874</v>
      </c>
      <c r="F100" s="43" t="str">
        <f ca="1">IF(AND('Pjt Insight Project List'!AO100&lt;TODAY()-120,ISTEXT('Pjt Insight Project List'!M100:M100)),("Next Milestone Date Is: "&amp;'Pjt Insight Project List'!M100:M100)&amp;CHAR(10)&amp;"Determine when the next deliverable will be (the tgt date can be a WGM or Ballot Cycle); send dates to pmo@HL7.org.","")</f>
        <v>Next Milestone Date Is: 2017 Jan WGM/Ballot
Determine when the next deliverable will be (the tgt date can be a WGM or Ballot Cycle); send dates to pmo@HL7.org.</v>
      </c>
    </row>
    <row r="101" spans="1:6" ht="39.6">
      <c r="A101" s="73" t="s">
        <v>348</v>
      </c>
      <c r="B101" s="43" t="str">
        <f ca="1">IF(AND('Pjt Insight Project List'!AO101&lt;TODAY()-120,ISTEXT('Pjt Insight Project List'!C101:C101)),"Pjt Insight Next Milestone Behind&gt;120 Days","")</f>
        <v>Pjt Insight Next Milestone Behind&gt;120 Days</v>
      </c>
      <c r="C101" s="43" t="str">
        <f ca="1">IF(AND('Pjt Insight Project List'!AO101&lt;TODAY()-120,ISTEXT('Pjt Insight Project List'!C101:C101)),'Pjt Insight Project List'!C101:C101,"")</f>
        <v>Conformance Work Group</v>
      </c>
      <c r="D101" s="43" t="str">
        <f ca="1">IF(AND('Pjt Insight Project List'!AO101&lt;TODAY()-120,ISTEXT('Pjt Insight Project List'!B101:B101)),'Pjt Insight Project List'!B101:B101,"")</f>
        <v>Update and Separate the HL7 V2 Conformance Methodology Specification</v>
      </c>
      <c r="E101" s="43">
        <f ca="1">IF(AND('Pjt Insight Project List'!AO101&lt;TODAY()-120,ISNUMBER('Pjt Insight Project List'!A101:A101)),'Pjt Insight Project List'!A101:A101,"")</f>
        <v>1396</v>
      </c>
      <c r="F101" s="43" t="str">
        <f ca="1">IF(AND('Pjt Insight Project List'!AO101&lt;TODAY()-120,ISTEXT('Pjt Insight Project List'!M101:M101)),("Next Milestone Date Is: "&amp;'Pjt Insight Project List'!M101:M101)&amp;CHAR(10)&amp;"Determine when the next deliverable will be (the tgt date can be a WGM or Ballot Cycle); send dates to pmo@HL7.org.","")</f>
        <v>Next Milestone Date Is: 2018 May WGM/Ballot
Determine when the next deliverable will be (the tgt date can be a WGM or Ballot Cycle); send dates to pmo@HL7.org.</v>
      </c>
    </row>
    <row r="102" spans="1:6" s="70" customFormat="1" ht="39.6">
      <c r="A102" s="73" t="s">
        <v>349</v>
      </c>
      <c r="B102" s="43" t="str">
        <f ca="1">IF(AND('Pjt Insight Project List'!AO102&lt;TODAY()-120,ISTEXT('Pjt Insight Project List'!C102:C102)),"Pjt Insight Next Milestone Behind&gt;120 Days","")</f>
        <v>Pjt Insight Next Milestone Behind&gt;120 Days</v>
      </c>
      <c r="C102" s="43" t="str">
        <f ca="1">IF(AND('Pjt Insight Project List'!AO102&lt;TODAY()-120,ISTEXT('Pjt Insight Project List'!C102:C102)),'Pjt Insight Project List'!C102:C102,"")</f>
        <v>Conformance Work Group</v>
      </c>
      <c r="D102" s="43" t="str">
        <f ca="1">IF(AND('Pjt Insight Project List'!AO102&lt;TODAY()-120,ISTEXT('Pjt Insight Project List'!B102:B102)),'Pjt Insight Project List'!B102:B102,"")</f>
        <v>Unified Conformance and Constraint Modeling (previously known as Refinement, Constraint and Localization, Release 3)</v>
      </c>
      <c r="E102" s="43">
        <f ca="1">IF(AND('Pjt Insight Project List'!AO102&lt;TODAY()-120,ISNUMBER('Pjt Insight Project List'!A102:A102)),'Pjt Insight Project List'!A102:A102,"")</f>
        <v>1146</v>
      </c>
      <c r="F102" s="43" t="str">
        <f ca="1">IF(AND('Pjt Insight Project List'!AO102&lt;TODAY()-120,ISTEXT('Pjt Insight Project List'!M102:M102)),("Next Milestone Date Is: "&amp;'Pjt Insight Project List'!M102:M102)&amp;CHAR(10)&amp;"Determine when the next deliverable will be (the tgt date can be a WGM or Ballot Cycle); send dates to pmo@HL7.org.","")</f>
        <v>Next Milestone Date Is: 2018 Jan WGM/Ballot
Determine when the next deliverable will be (the tgt date can be a WGM or Ballot Cycle); send dates to pmo@HL7.org.</v>
      </c>
    </row>
    <row r="103" spans="1:6">
      <c r="A103" s="76" t="s">
        <v>350</v>
      </c>
      <c r="B103" s="43" t="str">
        <f ca="1">IF(AND('Pjt Insight Project List'!AO103&lt;TODAY()-120,ISTEXT('Pjt Insight Project List'!C103:C103)),"Pjt Insight Next Milestone Behind&gt;120 Days","")</f>
        <v/>
      </c>
      <c r="C103" s="43" t="str">
        <f ca="1">IF(AND('Pjt Insight Project List'!AO103&lt;TODAY()-120,ISTEXT('Pjt Insight Project List'!C103:C103)),'Pjt Insight Project List'!C103:C103,"")</f>
        <v/>
      </c>
      <c r="D103" s="43" t="str">
        <f ca="1">IF(AND('Pjt Insight Project List'!AO103&lt;TODAY()-120,ISTEXT('Pjt Insight Project List'!B103:B103)),'Pjt Insight Project List'!B103:B103,"")</f>
        <v/>
      </c>
      <c r="E103" s="43" t="str">
        <f ca="1">IF(AND('Pjt Insight Project List'!AO103&lt;TODAY()-120,ISNUMBER('Pjt Insight Project List'!A103:A103)),'Pjt Insight Project List'!A103:A103,"")</f>
        <v/>
      </c>
      <c r="F103" s="43" t="str">
        <f ca="1">IF(AND('Pjt Insight Project List'!AO103&lt;TODAY()-120,ISTEXT('Pjt Insight Project List'!M103:M103)),("Next Milestone Date Is: "&amp;'Pjt Insight Project List'!M103:M103)&amp;CHAR(10)&amp;"Determine when the next deliverable will be (the tgt date can be a WGM or Ballot Cycle); send dates to pmo@HL7.org.","")</f>
        <v/>
      </c>
    </row>
    <row r="104" spans="1:6" ht="39.6">
      <c r="A104" s="73" t="s">
        <v>351</v>
      </c>
      <c r="B104" s="43" t="str">
        <f ca="1">IF(AND('Pjt Insight Project List'!AO104&lt;TODAY()-120,ISTEXT('Pjt Insight Project List'!C104:C104)),"Pjt Insight Next Milestone Behind&gt;120 Days","")</f>
        <v>Pjt Insight Next Milestone Behind&gt;120 Days</v>
      </c>
      <c r="C104" s="43" t="str">
        <f ca="1">IF(AND('Pjt Insight Project List'!AO104&lt;TODAY()-120,ISTEXT('Pjt Insight Project List'!C104:C104)),'Pjt Insight Project List'!C104:C104,"")</f>
        <v>Education Work Group</v>
      </c>
      <c r="D104" s="43" t="str">
        <f ca="1">IF(AND('Pjt Insight Project List'!AO104&lt;TODAY()-120,ISTEXT('Pjt Insight Project List'!B104:B104)),'Pjt Insight Project List'!B104:B104,"")</f>
        <v>HL7 Certification Program Enhancement</v>
      </c>
      <c r="E104" s="43">
        <f ca="1">IF(AND('Pjt Insight Project List'!AO104&lt;TODAY()-120,ISNUMBER('Pjt Insight Project List'!A104:A104)),'Pjt Insight Project List'!A104:A104,"")</f>
        <v>865</v>
      </c>
      <c r="F104" s="43" t="str">
        <f ca="1">IF(AND('Pjt Insight Project List'!AO104&lt;TODAY()-120,ISTEXT('Pjt Insight Project List'!M104:M104)),("Next Milestone Date Is: "&amp;'Pjt Insight Project List'!M104:M104)&amp;CHAR(10)&amp;"Determine when the next deliverable will be (the tgt date can be a WGM or Ballot Cycle); send dates to pmo@HL7.org.","")</f>
        <v>Next Milestone Date Is: 2016 Jan WGM/Ballot
Determine when the next deliverable will be (the tgt date can be a WGM or Ballot Cycle); send dates to pmo@HL7.org.</v>
      </c>
    </row>
    <row r="105" spans="1:6" s="70" customFormat="1" ht="39.6">
      <c r="A105" s="73" t="s">
        <v>352</v>
      </c>
      <c r="B105" s="43" t="str">
        <f ca="1">IF(AND('Pjt Insight Project List'!AO105&lt;TODAY()-120,ISTEXT('Pjt Insight Project List'!C105:C105)),"Pjt Insight Next Milestone Behind&gt;120 Days","")</f>
        <v>Pjt Insight Next Milestone Behind&gt;120 Days</v>
      </c>
      <c r="C105" s="43" t="str">
        <f ca="1">IF(AND('Pjt Insight Project List'!AO105&lt;TODAY()-120,ISTEXT('Pjt Insight Project List'!C105:C105)),'Pjt Insight Project List'!C105:C105,"")</f>
        <v>Education Work Group</v>
      </c>
      <c r="D105" s="43" t="str">
        <f ca="1">IF(AND('Pjt Insight Project List'!AO105&lt;TODAY()-120,ISTEXT('Pjt Insight Project List'!B105:B105)),'Pjt Insight Project List'!B105:B105,"")</f>
        <v>HL7 Work Group Facilitator Training</v>
      </c>
      <c r="E105" s="43">
        <f ca="1">IF(AND('Pjt Insight Project List'!AO105&lt;TODAY()-120,ISNUMBER('Pjt Insight Project List'!A105:A105)),'Pjt Insight Project List'!A105:A105,"")</f>
        <v>948</v>
      </c>
      <c r="F105" s="43" t="str">
        <f ca="1">IF(AND('Pjt Insight Project List'!AO105&lt;TODAY()-120,ISTEXT('Pjt Insight Project List'!M105:M105)),("Next Milestone Date Is: "&amp;'Pjt Insight Project List'!M105:M105)&amp;CHAR(10)&amp;"Determine when the next deliverable will be (the tgt date can be a WGM or Ballot Cycle); send dates to pmo@HL7.org.","")</f>
        <v>Next Milestone Date Is: 2016 Jan WGM/Ballot
Determine when the next deliverable will be (the tgt date can be a WGM or Ballot Cycle); send dates to pmo@HL7.org.</v>
      </c>
    </row>
    <row r="106" spans="1:6" s="70" customFormat="1" ht="39.6">
      <c r="A106" s="76" t="s">
        <v>353</v>
      </c>
      <c r="B106" s="43" t="str">
        <f ca="1">IF(AND('Pjt Insight Project List'!AO106&lt;TODAY()-120,ISTEXT('Pjt Insight Project List'!C106:C106)),"Pjt Insight Next Milestone Behind&gt;120 Days","")</f>
        <v>Pjt Insight Next Milestone Behind&gt;120 Days</v>
      </c>
      <c r="C106" s="43" t="str">
        <f ca="1">IF(AND('Pjt Insight Project List'!AO106&lt;TODAY()-120,ISTEXT('Pjt Insight Project List'!C106:C106)),'Pjt Insight Project List'!C106:C106,"")</f>
        <v>Education Work Group</v>
      </c>
      <c r="D106" s="43" t="str">
        <f ca="1">IF(AND('Pjt Insight Project List'!AO106&lt;TODAY()-120,ISTEXT('Pjt Insight Project List'!B106:B106)),'Pjt Insight Project List'!B106:B106,"")</f>
        <v>Local Training to Local Communities</v>
      </c>
      <c r="E106" s="43">
        <f ca="1">IF(AND('Pjt Insight Project List'!AO106&lt;TODAY()-120,ISNUMBER('Pjt Insight Project List'!A106:A106)),'Pjt Insight Project List'!A106:A106,"")</f>
        <v>1266</v>
      </c>
      <c r="F106" s="43" t="str">
        <f ca="1">IF(AND('Pjt Insight Project List'!AO106&lt;TODAY()-120,ISTEXT('Pjt Insight Project List'!M106:M106)),("Next Milestone Date Is: "&amp;'Pjt Insight Project List'!M106:M106)&amp;CHAR(10)&amp;"Determine when the next deliverable will be (the tgt date can be a WGM or Ballot Cycle); send dates to pmo@HL7.org.","")</f>
        <v>Next Milestone Date Is: 2016 Sept WGM/Ballot
Determine when the next deliverable will be (the tgt date can be a WGM or Ballot Cycle); send dates to pmo@HL7.org.</v>
      </c>
    </row>
    <row r="107" spans="1:6" ht="39.6">
      <c r="A107" s="73" t="s">
        <v>354</v>
      </c>
      <c r="B107" s="43" t="str">
        <f ca="1">IF(AND('Pjt Insight Project List'!AO107&lt;TODAY()-120,ISTEXT('Pjt Insight Project List'!C107:C107)),"Pjt Insight Next Milestone Behind&gt;120 Days","")</f>
        <v>Pjt Insight Next Milestone Behind&gt;120 Days</v>
      </c>
      <c r="C107" s="43" t="str">
        <f ca="1">IF(AND('Pjt Insight Project List'!AO107&lt;TODAY()-120,ISTEXT('Pjt Insight Project List'!C107:C107)),'Pjt Insight Project List'!C107:C107,"")</f>
        <v>Education Work Group</v>
      </c>
      <c r="D107" s="43" t="str">
        <f ca="1">IF(AND('Pjt Insight Project List'!AO107&lt;TODAY()-120,ISTEXT('Pjt Insight Project List'!B107:B107)),'Pjt Insight Project List'!B107:B107,"")</f>
        <v>HL7 Credential Program – Pilot Implementation focusing on FHIR</v>
      </c>
      <c r="E107" s="43">
        <f ca="1">IF(AND('Pjt Insight Project List'!AO107&lt;TODAY()-120,ISNUMBER('Pjt Insight Project List'!A107:A107)),'Pjt Insight Project List'!A107:A107,"")</f>
        <v>1320</v>
      </c>
      <c r="F107" s="43" t="str">
        <f ca="1">IF(AND('Pjt Insight Project List'!AO107&lt;TODAY()-120,ISTEXT('Pjt Insight Project List'!M107:M107)),("Next Milestone Date Is: "&amp;'Pjt Insight Project List'!M107:M107)&amp;CHAR(10)&amp;"Determine when the next deliverable will be (the tgt date can be a WGM or Ballot Cycle); send dates to pmo@HL7.org.","")</f>
        <v>Next Milestone Date Is: 2017 May WGM/Ballot
Determine when the next deliverable will be (the tgt date can be a WGM or Ballot Cycle); send dates to pmo@HL7.org.</v>
      </c>
    </row>
    <row r="108" spans="1:6" ht="39.6">
      <c r="A108" s="73" t="s">
        <v>355</v>
      </c>
      <c r="B108" s="43" t="str">
        <f ca="1">IF(AND('Pjt Insight Project List'!AO108&lt;TODAY()-120,ISTEXT('Pjt Insight Project List'!C108:C108)),"Pjt Insight Next Milestone Behind&gt;120 Days","")</f>
        <v>Pjt Insight Next Milestone Behind&gt;120 Days</v>
      </c>
      <c r="C108" s="43" t="str">
        <f ca="1">IF(AND('Pjt Insight Project List'!AO108&lt;TODAY()-120,ISTEXT('Pjt Insight Project List'!C108:C108)),'Pjt Insight Project List'!C108:C108,"")</f>
        <v>Education Work Group</v>
      </c>
      <c r="D108" s="43" t="str">
        <f ca="1">IF(AND('Pjt Insight Project List'!AO108&lt;TODAY()-120,ISTEXT('Pjt Insight Project List'!B108:B108)),'Pjt Insight Project List'!B108:B108,"")</f>
        <v>HL7 FHIR Certificate of Knowledge Program</v>
      </c>
      <c r="E108" s="43">
        <f ca="1">IF(AND('Pjt Insight Project List'!AO108&lt;TODAY()-120,ISNUMBER('Pjt Insight Project List'!A108:A108)),'Pjt Insight Project List'!A108:A108,"")</f>
        <v>1321</v>
      </c>
      <c r="F108" s="43" t="str">
        <f ca="1">IF(AND('Pjt Insight Project List'!AO108&lt;TODAY()-120,ISTEXT('Pjt Insight Project List'!M108:M108)),("Next Milestone Date Is: "&amp;'Pjt Insight Project List'!M108:M108)&amp;CHAR(10)&amp;"Determine when the next deliverable will be (the tgt date can be a WGM or Ballot Cycle); send dates to pmo@HL7.org.","")</f>
        <v>Next Milestone Date Is: 2017 Sept WGM/Ballot
Determine when the next deliverable will be (the tgt date can be a WGM or Ballot Cycle); send dates to pmo@HL7.org.</v>
      </c>
    </row>
    <row r="109" spans="1:6" s="70" customFormat="1">
      <c r="A109" s="76" t="s">
        <v>356</v>
      </c>
      <c r="B109" s="43" t="str">
        <f ca="1">IF(AND('Pjt Insight Project List'!AO109&lt;TODAY()-120,ISTEXT('Pjt Insight Project List'!C109:C109)),"Pjt Insight Next Milestone Behind&gt;120 Days","")</f>
        <v/>
      </c>
      <c r="C109" s="43" t="str">
        <f ca="1">IF(AND('Pjt Insight Project List'!AO109&lt;TODAY()-120,ISTEXT('Pjt Insight Project List'!C109:C109)),'Pjt Insight Project List'!C109:C109,"")</f>
        <v/>
      </c>
      <c r="D109" s="43" t="str">
        <f ca="1">IF(AND('Pjt Insight Project List'!AO109&lt;TODAY()-120,ISTEXT('Pjt Insight Project List'!B109:B109)),'Pjt Insight Project List'!B109:B109,"")</f>
        <v/>
      </c>
      <c r="E109" s="43" t="str">
        <f ca="1">IF(AND('Pjt Insight Project List'!AO109&lt;TODAY()-120,ISNUMBER('Pjt Insight Project List'!A109:A109)),'Pjt Insight Project List'!A109:A109,"")</f>
        <v/>
      </c>
      <c r="F109" s="43" t="str">
        <f ca="1">IF(AND('Pjt Insight Project List'!AO109&lt;TODAY()-120,ISTEXT('Pjt Insight Project List'!M109:M109)),("Next Milestone Date Is: "&amp;'Pjt Insight Project List'!M109:M109)&amp;CHAR(10)&amp;"Determine when the next deliverable will be (the tgt date can be a WGM or Ballot Cycle); send dates to pmo@HL7.org.","")</f>
        <v/>
      </c>
    </row>
    <row r="110" spans="1:6" s="70" customFormat="1" ht="39.6">
      <c r="A110" s="73" t="s">
        <v>357</v>
      </c>
      <c r="B110" s="43" t="str">
        <f ca="1">IF(AND('Pjt Insight Project List'!AO110&lt;TODAY()-120,ISTEXT('Pjt Insight Project List'!C110:C110)),"Pjt Insight Next Milestone Behind&gt;120 Days","")</f>
        <v>Pjt Insight Next Milestone Behind&gt;120 Days</v>
      </c>
      <c r="C110" s="43" t="str">
        <f ca="1">IF(AND('Pjt Insight Project List'!AO110&lt;TODAY()-120,ISTEXT('Pjt Insight Project List'!C110:C110)),'Pjt Insight Project List'!C110:C110,"")</f>
        <v>Electronic Health Records Work Group</v>
      </c>
      <c r="D110" s="43" t="str">
        <f ca="1">IF(AND('Pjt Insight Project List'!AO110&lt;TODAY()-120,ISTEXT('Pjt Insight Project List'!B110:B110)),'Pjt Insight Project List'!B110:B110,"")</f>
        <v>Records Management/Evidentiary Support Functional Profile (of EHR System Functional Model Release 2) Release 2 (RM-ES FP R2)</v>
      </c>
      <c r="E110" s="43">
        <f ca="1">IF(AND('Pjt Insight Project List'!AO110&lt;TODAY()-120,ISNUMBER('Pjt Insight Project List'!A110:A110)),'Pjt Insight Project List'!A110:A110,"")</f>
        <v>1078</v>
      </c>
      <c r="F110" s="43" t="str">
        <f ca="1">IF(AND('Pjt Insight Project List'!AO110&lt;TODAY()-120,ISTEXT('Pjt Insight Project List'!M110:M110)),("Next Milestone Date Is: "&amp;'Pjt Insight Project List'!M110:M110)&amp;CHAR(10)&amp;"Determine when the next deliverable will be (the tgt date can be a WGM or Ballot Cycle); send dates to pmo@HL7.org.","")</f>
        <v>Next Milestone Date Is: 2018 May WGM/Ballot
Determine when the next deliverable will be (the tgt date can be a WGM or Ballot Cycle); send dates to pmo@HL7.org.</v>
      </c>
    </row>
    <row r="111" spans="1:6" ht="39.6">
      <c r="A111" s="73" t="s">
        <v>823</v>
      </c>
      <c r="B111" s="43" t="str">
        <f ca="1">IF(AND('Pjt Insight Project List'!AO111&lt;TODAY()-120,ISTEXT('Pjt Insight Project List'!C111:C111)),"Pjt Insight Next Milestone Behind&gt;120 Days","")</f>
        <v>Pjt Insight Next Milestone Behind&gt;120 Days</v>
      </c>
      <c r="C111" s="43" t="str">
        <f ca="1">IF(AND('Pjt Insight Project List'!AO111&lt;TODAY()-120,ISTEXT('Pjt Insight Project List'!C111:C111)),'Pjt Insight Project List'!C111:C111,"")</f>
        <v>Electronic Health Records Work Group</v>
      </c>
      <c r="D111" s="43" t="str">
        <f ca="1">IF(AND('Pjt Insight Project List'!AO111&lt;TODAY()-120,ISTEXT('Pjt Insight Project List'!B111:B111)),'Pjt Insight Project List'!B111:B111,"")</f>
        <v>Definition of Record-Entry Lifecycle-Event Metadata (using FHIR)</v>
      </c>
      <c r="E111" s="43">
        <f ca="1">IF(AND('Pjt Insight Project List'!AO111&lt;TODAY()-120,ISNUMBER('Pjt Insight Project List'!A111:A111)),'Pjt Insight Project List'!A111:A111,"")</f>
        <v>1126</v>
      </c>
      <c r="F111" s="43" t="str">
        <f ca="1">IF(AND('Pjt Insight Project List'!AO111&lt;TODAY()-120,ISTEXT('Pjt Insight Project List'!M111:M111)),("Next Milestone Date Is: "&amp;'Pjt Insight Project List'!M111:M111)&amp;CHAR(10)&amp;"Determine when the next deliverable will be (the tgt date can be a WGM or Ballot Cycle); send dates to pmo@HL7.org.","")</f>
        <v>Next Milestone Date Is: 2018 May WGM/Ballot
Determine when the next deliverable will be (the tgt date can be a WGM or Ballot Cycle); send dates to pmo@HL7.org.</v>
      </c>
    </row>
    <row r="112" spans="1:6" ht="39.6">
      <c r="A112" s="76" t="s">
        <v>824</v>
      </c>
      <c r="B112" s="43" t="str">
        <f ca="1">IF(AND('Pjt Insight Project List'!AO112&lt;TODAY()-120,ISTEXT('Pjt Insight Project List'!C112:C112)),"Pjt Insight Next Milestone Behind&gt;120 Days","")</f>
        <v>Pjt Insight Next Milestone Behind&gt;120 Days</v>
      </c>
      <c r="C112" s="43" t="str">
        <f ca="1">IF(AND('Pjt Insight Project List'!AO112&lt;TODAY()-120,ISTEXT('Pjt Insight Project List'!C112:C112)),'Pjt Insight Project List'!C112:C112,"")</f>
        <v>Electronic Health Records Work Group</v>
      </c>
      <c r="D112" s="43" t="str">
        <f ca="1">IF(AND('Pjt Insight Project List'!AO112&lt;TODAY()-120,ISTEXT('Pjt Insight Project List'!B112:B112)),'Pjt Insight Project List'!B112:B112,"")</f>
        <v>Finalization of the EHR-S FM Profile Design Tool (as three subtasks)</v>
      </c>
      <c r="E112" s="43">
        <f ca="1">IF(AND('Pjt Insight Project List'!AO112&lt;TODAY()-120,ISNUMBER('Pjt Insight Project List'!A112:A112)),'Pjt Insight Project List'!A112:A112,"")</f>
        <v>1134</v>
      </c>
      <c r="F112" s="43" t="str">
        <f ca="1">IF(AND('Pjt Insight Project List'!AO112&lt;TODAY()-120,ISTEXT('Pjt Insight Project List'!M112:M112)),("Next Milestone Date Is: "&amp;'Pjt Insight Project List'!M112:M112)&amp;CHAR(10)&amp;"Determine when the next deliverable will be (the tgt date can be a WGM or Ballot Cycle); send dates to pmo@HL7.org.","")</f>
        <v>Next Milestone Date Is: 2018 May WGM/Ballot
Determine when the next deliverable will be (the tgt date can be a WGM or Ballot Cycle); send dates to pmo@HL7.org.</v>
      </c>
    </row>
    <row r="113" spans="1:6">
      <c r="A113" s="73" t="s">
        <v>825</v>
      </c>
      <c r="B113" s="43" t="str">
        <f ca="1">IF(AND('Pjt Insight Project List'!AO113&lt;TODAY()-120,ISTEXT('Pjt Insight Project List'!C113:C113)),"Pjt Insight Next Milestone Behind&gt;120 Days","")</f>
        <v/>
      </c>
      <c r="C113" s="43" t="str">
        <f ca="1">IF(AND('Pjt Insight Project List'!AO113&lt;TODAY()-120,ISTEXT('Pjt Insight Project List'!C113:C113)),'Pjt Insight Project List'!C113:C113,"")</f>
        <v/>
      </c>
      <c r="D113" s="43" t="str">
        <f ca="1">IF(AND('Pjt Insight Project List'!AO113&lt;TODAY()-120,ISTEXT('Pjt Insight Project List'!B113:B113)),'Pjt Insight Project List'!B113:B113,"")</f>
        <v/>
      </c>
      <c r="E113" s="43" t="str">
        <f ca="1">IF(AND('Pjt Insight Project List'!AO113&lt;TODAY()-120,ISNUMBER('Pjt Insight Project List'!A113:A113)),'Pjt Insight Project List'!A113:A113,"")</f>
        <v/>
      </c>
      <c r="F113" s="43" t="str">
        <f ca="1">IF(AND('Pjt Insight Project List'!AO113&lt;TODAY()-120,ISTEXT('Pjt Insight Project List'!M113:M113)),("Next Milestone Date Is: "&amp;'Pjt Insight Project List'!M113:M113)&amp;CHAR(10)&amp;"Determine when the next deliverable will be (the tgt date can be a WGM or Ballot Cycle); send dates to pmo@HL7.org.","")</f>
        <v/>
      </c>
    </row>
    <row r="114" spans="1:6" s="70" customFormat="1">
      <c r="A114" s="73" t="s">
        <v>826</v>
      </c>
      <c r="B114" s="43" t="str">
        <f ca="1">IF(AND('Pjt Insight Project List'!AO114&lt;TODAY()-120,ISTEXT('Pjt Insight Project List'!C114:C114)),"Pjt Insight Next Milestone Behind&gt;120 Days","")</f>
        <v/>
      </c>
      <c r="C114" s="43" t="str">
        <f ca="1">IF(AND('Pjt Insight Project List'!AO114&lt;TODAY()-120,ISTEXT('Pjt Insight Project List'!C114:C114)),'Pjt Insight Project List'!C114:C114,"")</f>
        <v/>
      </c>
      <c r="D114" s="43" t="str">
        <f ca="1">IF(AND('Pjt Insight Project List'!AO114&lt;TODAY()-120,ISTEXT('Pjt Insight Project List'!B114:B114)),'Pjt Insight Project List'!B114:B114,"")</f>
        <v/>
      </c>
      <c r="E114" s="43" t="str">
        <f ca="1">IF(AND('Pjt Insight Project List'!AO114&lt;TODAY()-120,ISNUMBER('Pjt Insight Project List'!A114:A114)),'Pjt Insight Project List'!A114:A114,"")</f>
        <v/>
      </c>
      <c r="F114" s="43" t="str">
        <f ca="1">IF(AND('Pjt Insight Project List'!AO114&lt;TODAY()-120,ISTEXT('Pjt Insight Project List'!M114:M114)),("Next Milestone Date Is: "&amp;'Pjt Insight Project List'!M114:M114)&amp;CHAR(10)&amp;"Determine when the next deliverable will be (the tgt date can be a WGM or Ballot Cycle); send dates to pmo@HL7.org.","")</f>
        <v/>
      </c>
    </row>
    <row r="115" spans="1:6" s="70" customFormat="1" ht="39.6">
      <c r="A115" s="76" t="s">
        <v>827</v>
      </c>
      <c r="B115" s="43" t="str">
        <f ca="1">IF(AND('Pjt Insight Project List'!AO115&lt;TODAY()-120,ISTEXT('Pjt Insight Project List'!C115:C115)),"Pjt Insight Next Milestone Behind&gt;120 Days","")</f>
        <v>Pjt Insight Next Milestone Behind&gt;120 Days</v>
      </c>
      <c r="C115" s="43" t="str">
        <f ca="1">IF(AND('Pjt Insight Project List'!AO115&lt;TODAY()-120,ISTEXT('Pjt Insight Project List'!C115:C115)),'Pjt Insight Project List'!C115:C115,"")</f>
        <v>Electronic Health Records Work Group</v>
      </c>
      <c r="D115" s="43" t="str">
        <f ca="1">IF(AND('Pjt Insight Project List'!AO115&lt;TODAY()-120,ISTEXT('Pjt Insight Project List'!B115:B115)),'Pjt Insight Project List'!B115:B115,"")</f>
        <v>Podiatry Profile of EHR-S Functional Model V 2.01</v>
      </c>
      <c r="E115" s="43">
        <f ca="1">IF(AND('Pjt Insight Project List'!AO115&lt;TODAY()-120,ISNUMBER('Pjt Insight Project List'!A115:A115)),'Pjt Insight Project List'!A115:A115,"")</f>
        <v>1352</v>
      </c>
      <c r="F115" s="43" t="str">
        <f ca="1">IF(AND('Pjt Insight Project List'!AO115&lt;TODAY()-120,ISTEXT('Pjt Insight Project List'!M115:M115)),("Next Milestone Date Is: "&amp;'Pjt Insight Project List'!M115:M115)&amp;CHAR(10)&amp;"Determine when the next deliverable will be (the tgt date can be a WGM or Ballot Cycle); send dates to pmo@HL7.org.","")</f>
        <v>Next Milestone Date Is: 2018 May WGM/Ballot
Determine when the next deliverable will be (the tgt date can be a WGM or Ballot Cycle); send dates to pmo@HL7.org.</v>
      </c>
    </row>
    <row r="116" spans="1:6">
      <c r="A116" s="73" t="s">
        <v>828</v>
      </c>
      <c r="B116" s="43" t="str">
        <f ca="1">IF(AND('Pjt Insight Project List'!AO116&lt;TODAY()-120,ISTEXT('Pjt Insight Project List'!C116:C116)),"Pjt Insight Next Milestone Behind&gt;120 Days","")</f>
        <v/>
      </c>
      <c r="C116" s="43" t="str">
        <f ca="1">IF(AND('Pjt Insight Project List'!AO116&lt;TODAY()-120,ISTEXT('Pjt Insight Project List'!C116:C116)),'Pjt Insight Project List'!C116:C116,"")</f>
        <v/>
      </c>
      <c r="D116" s="43" t="str">
        <f ca="1">IF(AND('Pjt Insight Project List'!AO116&lt;TODAY()-120,ISTEXT('Pjt Insight Project List'!B116:B116)),'Pjt Insight Project List'!B116:B116,"")</f>
        <v/>
      </c>
      <c r="E116" s="43" t="str">
        <f ca="1">IF(AND('Pjt Insight Project List'!AO116&lt;TODAY()-120,ISNUMBER('Pjt Insight Project List'!A116:A116)),'Pjt Insight Project List'!A116:A116,"")</f>
        <v/>
      </c>
      <c r="F116" s="43" t="str">
        <f ca="1">IF(AND('Pjt Insight Project List'!AO116&lt;TODAY()-120,ISTEXT('Pjt Insight Project List'!M116:M116)),("Next Milestone Date Is: "&amp;'Pjt Insight Project List'!M116:M116)&amp;CHAR(10)&amp;"Determine when the next deliverable will be (the tgt date can be a WGM or Ballot Cycle); send dates to pmo@HL7.org.","")</f>
        <v/>
      </c>
    </row>
    <row r="117" spans="1:6">
      <c r="A117" s="73" t="s">
        <v>829</v>
      </c>
      <c r="B117" s="43" t="str">
        <f ca="1">IF(AND('Pjt Insight Project List'!AO117&lt;TODAY()-120,ISTEXT('Pjt Insight Project List'!C117:C117)),"Pjt Insight Next Milestone Behind&gt;120 Days","")</f>
        <v/>
      </c>
      <c r="C117" s="43" t="str">
        <f ca="1">IF(AND('Pjt Insight Project List'!AO117&lt;TODAY()-120,ISTEXT('Pjt Insight Project List'!C117:C117)),'Pjt Insight Project List'!C117:C117,"")</f>
        <v/>
      </c>
      <c r="D117" s="43" t="str">
        <f ca="1">IF(AND('Pjt Insight Project List'!AO117&lt;TODAY()-120,ISTEXT('Pjt Insight Project List'!B117:B117)),'Pjt Insight Project List'!B117:B117,"")</f>
        <v/>
      </c>
      <c r="E117" s="43" t="str">
        <f ca="1">IF(AND('Pjt Insight Project List'!AO117&lt;TODAY()-120,ISNUMBER('Pjt Insight Project List'!A117:A117)),'Pjt Insight Project List'!A117:A117,"")</f>
        <v/>
      </c>
      <c r="F117" s="43" t="str">
        <f ca="1">IF(AND('Pjt Insight Project List'!AO117&lt;TODAY()-120,ISTEXT('Pjt Insight Project List'!M117:M117)),("Next Milestone Date Is: "&amp;'Pjt Insight Project List'!M117:M117)&amp;CHAR(10)&amp;"Determine when the next deliverable will be (the tgt date can be a WGM or Ballot Cycle); send dates to pmo@HL7.org.","")</f>
        <v/>
      </c>
    </row>
    <row r="118" spans="1:6" s="70" customFormat="1">
      <c r="A118" s="76" t="s">
        <v>830</v>
      </c>
      <c r="B118" s="43" t="str">
        <f ca="1">IF(AND('Pjt Insight Project List'!AO118&lt;TODAY()-120,ISTEXT('Pjt Insight Project List'!C118:C118)),"Pjt Insight Next Milestone Behind&gt;120 Days","")</f>
        <v/>
      </c>
      <c r="C118" s="43" t="str">
        <f ca="1">IF(AND('Pjt Insight Project List'!AO118&lt;TODAY()-120,ISTEXT('Pjt Insight Project List'!C118:C118)),'Pjt Insight Project List'!C118:C118,"")</f>
        <v/>
      </c>
      <c r="D118" s="43" t="str">
        <f ca="1">IF(AND('Pjt Insight Project List'!AO118&lt;TODAY()-120,ISTEXT('Pjt Insight Project List'!B118:B118)),'Pjt Insight Project List'!B118:B118,"")</f>
        <v/>
      </c>
      <c r="E118" s="43" t="str">
        <f ca="1">IF(AND('Pjt Insight Project List'!AO118&lt;TODAY()-120,ISNUMBER('Pjt Insight Project List'!A118:A118)),'Pjt Insight Project List'!A118:A118,"")</f>
        <v/>
      </c>
      <c r="F118" s="43" t="str">
        <f ca="1">IF(AND('Pjt Insight Project List'!AO118&lt;TODAY()-120,ISTEXT('Pjt Insight Project List'!M118:M118)),("Next Milestone Date Is: "&amp;'Pjt Insight Project List'!M118:M118)&amp;CHAR(10)&amp;"Determine when the next deliverable will be (the tgt date can be a WGM or Ballot Cycle); send dates to pmo@HL7.org.","")</f>
        <v/>
      </c>
    </row>
    <row r="119" spans="1:6" s="70" customFormat="1">
      <c r="A119" s="73" t="s">
        <v>831</v>
      </c>
      <c r="B119" s="43" t="str">
        <f ca="1">IF(AND('Pjt Insight Project List'!AO119&lt;TODAY()-120,ISTEXT('Pjt Insight Project List'!C119:C119)),"Pjt Insight Next Milestone Behind&gt;120 Days","")</f>
        <v/>
      </c>
      <c r="C119" s="43" t="str">
        <f ca="1">IF(AND('Pjt Insight Project List'!AO119&lt;TODAY()-120,ISTEXT('Pjt Insight Project List'!C119:C119)),'Pjt Insight Project List'!C119:C119,"")</f>
        <v/>
      </c>
      <c r="D119" s="43" t="str">
        <f ca="1">IF(AND('Pjt Insight Project List'!AO119&lt;TODAY()-120,ISTEXT('Pjt Insight Project List'!B119:B119)),'Pjt Insight Project List'!B119:B119,"")</f>
        <v/>
      </c>
      <c r="E119" s="43" t="str">
        <f ca="1">IF(AND('Pjt Insight Project List'!AO119&lt;TODAY()-120,ISNUMBER('Pjt Insight Project List'!A119:A119)),'Pjt Insight Project List'!A119:A119,"")</f>
        <v/>
      </c>
      <c r="F119" s="43" t="str">
        <f ca="1">IF(AND('Pjt Insight Project List'!AO119&lt;TODAY()-120,ISTEXT('Pjt Insight Project List'!M119:M119)),("Next Milestone Date Is: "&amp;'Pjt Insight Project List'!M119:M119)&amp;CHAR(10)&amp;"Determine when the next deliverable will be (the tgt date can be a WGM or Ballot Cycle); send dates to pmo@HL7.org.","")</f>
        <v/>
      </c>
    </row>
    <row r="120" spans="1:6" s="70" customFormat="1">
      <c r="A120" s="73" t="s">
        <v>832</v>
      </c>
      <c r="B120" s="43" t="str">
        <f ca="1">IF(AND('Pjt Insight Project List'!AO120&lt;TODAY()-120,ISTEXT('Pjt Insight Project List'!C120:C120)),"Pjt Insight Next Milestone Behind&gt;120 Days","")</f>
        <v/>
      </c>
      <c r="C120" s="43" t="str">
        <f ca="1">IF(AND('Pjt Insight Project List'!AO120&lt;TODAY()-120,ISTEXT('Pjt Insight Project List'!C120:C120)),'Pjt Insight Project List'!C120:C120,"")</f>
        <v/>
      </c>
      <c r="D120" s="43" t="str">
        <f ca="1">IF(AND('Pjt Insight Project List'!AO120&lt;TODAY()-120,ISTEXT('Pjt Insight Project List'!B120:B120)),'Pjt Insight Project List'!B120:B120,"")</f>
        <v/>
      </c>
      <c r="E120" s="43" t="str">
        <f ca="1">IF(AND('Pjt Insight Project List'!AO120&lt;TODAY()-120,ISNUMBER('Pjt Insight Project List'!A120:A120)),'Pjt Insight Project List'!A120:A120,"")</f>
        <v/>
      </c>
      <c r="F120" s="43" t="str">
        <f ca="1">IF(AND('Pjt Insight Project List'!AO120&lt;TODAY()-120,ISTEXT('Pjt Insight Project List'!M120:M120)),("Next Milestone Date Is: "&amp;'Pjt Insight Project List'!M120:M120)&amp;CHAR(10)&amp;"Determine when the next deliverable will be (the tgt date can be a WGM or Ballot Cycle); send dates to pmo@HL7.org.","")</f>
        <v/>
      </c>
    </row>
    <row r="121" spans="1:6" ht="39.6">
      <c r="A121" s="76" t="s">
        <v>833</v>
      </c>
      <c r="B121" s="43" t="str">
        <f ca="1">IF(AND('Pjt Insight Project List'!AO121&lt;TODAY()-120,ISTEXT('Pjt Insight Project List'!C121:C121)),"Pjt Insight Next Milestone Behind&gt;120 Days","")</f>
        <v>Pjt Insight Next Milestone Behind&gt;120 Days</v>
      </c>
      <c r="C121" s="43" t="str">
        <f ca="1">IF(AND('Pjt Insight Project List'!AO121&lt;TODAY()-120,ISTEXT('Pjt Insight Project List'!C121:C121)),'Pjt Insight Project List'!C121:C121,"")</f>
        <v>Electronic Health Records Work Group</v>
      </c>
      <c r="D121" s="43" t="str">
        <f ca="1">IF(AND('Pjt Insight Project List'!AO121&lt;TODAY()-120,ISTEXT('Pjt Insight Project List'!B121:B121)),'Pjt Insight Project List'!B121:B121,"")</f>
        <v>Usability Guidelines for EHR Systems</v>
      </c>
      <c r="E121" s="43">
        <f ca="1">IF(AND('Pjt Insight Project List'!AO121&lt;TODAY()-120,ISNUMBER('Pjt Insight Project List'!A121:A121)),'Pjt Insight Project List'!A121:A121,"")</f>
        <v>995</v>
      </c>
      <c r="F121" s="43" t="str">
        <f ca="1">IF(AND('Pjt Insight Project List'!AO121&lt;TODAY()-120,ISTEXT('Pjt Insight Project List'!M121:M121)),("Next Milestone Date Is: "&amp;'Pjt Insight Project List'!M121:M121)&amp;CHAR(10)&amp;"Determine when the next deliverable will be (the tgt date can be a WGM or Ballot Cycle); send dates to pmo@HL7.org.","")</f>
        <v>Next Milestone Date Is: 2018 May WGM/Ballot
Determine when the next deliverable will be (the tgt date can be a WGM or Ballot Cycle); send dates to pmo@HL7.org.</v>
      </c>
    </row>
    <row r="122" spans="1:6" ht="39.6">
      <c r="A122" s="73" t="s">
        <v>834</v>
      </c>
      <c r="B122" s="43" t="str">
        <f ca="1">IF(AND('Pjt Insight Project List'!AO122&lt;TODAY()-120,ISTEXT('Pjt Insight Project List'!C122:C122)),"Pjt Insight Next Milestone Behind&gt;120 Days","")</f>
        <v>Pjt Insight Next Milestone Behind&gt;120 Days</v>
      </c>
      <c r="C122" s="43" t="str">
        <f ca="1">IF(AND('Pjt Insight Project List'!AO122&lt;TODAY()-120,ISTEXT('Pjt Insight Project List'!C122:C122)),'Pjt Insight Project List'!C122:C122,"")</f>
        <v>Electronic Health Records Work Group</v>
      </c>
      <c r="D122" s="43" t="str">
        <f ca="1">IF(AND('Pjt Insight Project List'!AO122&lt;TODAY()-120,ISTEXT('Pjt Insight Project List'!B122:B122)),'Pjt Insight Project List'!B122:B122,"")</f>
        <v>Work and Health Functional Profile and Associated Glossary, including Occupational Data for Health (ODH) and Injury and Poisoning Causation (External Cause) Codes</v>
      </c>
      <c r="E122" s="43">
        <f ca="1">IF(AND('Pjt Insight Project List'!AO122&lt;TODAY()-120,ISNUMBER('Pjt Insight Project List'!A122:A122)),'Pjt Insight Project List'!A122:A122,"")</f>
        <v>1202</v>
      </c>
      <c r="F122" s="43" t="str">
        <f ca="1">IF(AND('Pjt Insight Project List'!AO122&lt;TODAY()-120,ISTEXT('Pjt Insight Project List'!M122:M122)),("Next Milestone Date Is: "&amp;'Pjt Insight Project List'!M122:M122)&amp;CHAR(10)&amp;"Determine when the next deliverable will be (the tgt date can be a WGM or Ballot Cycle); send dates to pmo@HL7.org.","")</f>
        <v>Next Milestone Date Is: 2018 May WGM/Ballot
Determine when the next deliverable will be (the tgt date can be a WGM or Ballot Cycle); send dates to pmo@HL7.org.</v>
      </c>
    </row>
    <row r="123" spans="1:6" s="70" customFormat="1" ht="39.6">
      <c r="A123" s="73" t="s">
        <v>835</v>
      </c>
      <c r="B123" s="43" t="str">
        <f ca="1">IF(AND('Pjt Insight Project List'!AO123&lt;TODAY()-120,ISTEXT('Pjt Insight Project List'!C123:C123)),"Pjt Insight Next Milestone Behind&gt;120 Days","")</f>
        <v>Pjt Insight Next Milestone Behind&gt;120 Days</v>
      </c>
      <c r="C123" s="43" t="str">
        <f ca="1">IF(AND('Pjt Insight Project List'!AO123&lt;TODAY()-120,ISTEXT('Pjt Insight Project List'!C123:C123)),'Pjt Insight Project List'!C123:C123,"")</f>
        <v>Electronic Health Records Work Group</v>
      </c>
      <c r="D123" s="43" t="str">
        <f ca="1">IF(AND('Pjt Insight Project List'!AO123&lt;TODAY()-120,ISTEXT('Pjt Insight Project List'!B123:B123)),'Pjt Insight Project List'!B123:B123,"")</f>
        <v>EHR System Immunization Functional Profile Release 2  (the name of the standard will be HL7 EHRS-FM Release 2: Immunization Functional Profile, Release 1)</v>
      </c>
      <c r="E123" s="43">
        <f ca="1">IF(AND('Pjt Insight Project List'!AO123&lt;TODAY()-120,ISNUMBER('Pjt Insight Project List'!A123:A123)),'Pjt Insight Project List'!A123:A123,"")</f>
        <v>1276</v>
      </c>
      <c r="F123" s="43" t="str">
        <f ca="1">IF(AND('Pjt Insight Project List'!AO123&lt;TODAY()-120,ISTEXT('Pjt Insight Project List'!M123:M123)),("Next Milestone Date Is: "&amp;'Pjt Insight Project List'!M123:M123)&amp;CHAR(10)&amp;"Determine when the next deliverable will be (the tgt date can be a WGM or Ballot Cycle); send dates to pmo@HL7.org.","")</f>
        <v>Next Milestone Date Is: 2018 May WGM/Ballot
Determine when the next deliverable will be (the tgt date can be a WGM or Ballot Cycle); send dates to pmo@HL7.org.</v>
      </c>
    </row>
    <row r="124" spans="1:6" s="70" customFormat="1">
      <c r="A124" s="76" t="s">
        <v>836</v>
      </c>
      <c r="B124" s="43" t="str">
        <f ca="1">IF(AND('Pjt Insight Project List'!AO124&lt;TODAY()-120,ISTEXT('Pjt Insight Project List'!C124:C124)),"Pjt Insight Next Milestone Behind&gt;120 Days","")</f>
        <v/>
      </c>
      <c r="C124" s="43" t="str">
        <f ca="1">IF(AND('Pjt Insight Project List'!AO124&lt;TODAY()-120,ISTEXT('Pjt Insight Project List'!C124:C124)),'Pjt Insight Project List'!C124:C124,"")</f>
        <v/>
      </c>
      <c r="D124" s="43" t="str">
        <f ca="1">IF(AND('Pjt Insight Project List'!AO124&lt;TODAY()-120,ISTEXT('Pjt Insight Project List'!B124:B124)),'Pjt Insight Project List'!B124:B124,"")</f>
        <v/>
      </c>
      <c r="E124" s="43" t="str">
        <f ca="1">IF(AND('Pjt Insight Project List'!AO124&lt;TODAY()-120,ISNUMBER('Pjt Insight Project List'!A124:A124)),'Pjt Insight Project List'!A124:A124,"")</f>
        <v/>
      </c>
      <c r="F124" s="43" t="str">
        <f ca="1">IF(AND('Pjt Insight Project List'!AO124&lt;TODAY()-120,ISTEXT('Pjt Insight Project List'!M124:M124)),("Next Milestone Date Is: "&amp;'Pjt Insight Project List'!M124:M124)&amp;CHAR(10)&amp;"Determine when the next deliverable will be (the tgt date can be a WGM or Ballot Cycle); send dates to pmo@HL7.org.","")</f>
        <v/>
      </c>
    </row>
    <row r="125" spans="1:6" s="70" customFormat="1" ht="39.6">
      <c r="A125" s="73" t="s">
        <v>837</v>
      </c>
      <c r="B125" s="43" t="str">
        <f ca="1">IF(AND('Pjt Insight Project List'!AO125&lt;TODAY()-120,ISTEXT('Pjt Insight Project List'!C125:C125)),"Pjt Insight Next Milestone Behind&gt;120 Days","")</f>
        <v>Pjt Insight Next Milestone Behind&gt;120 Days</v>
      </c>
      <c r="C125" s="43" t="str">
        <f ca="1">IF(AND('Pjt Insight Project List'!AO125&lt;TODAY()-120,ISTEXT('Pjt Insight Project List'!C125:C125)),'Pjt Insight Project List'!C125:C125,"")</f>
        <v>Electronic Services and Tools Work Group</v>
      </c>
      <c r="D125" s="43" t="str">
        <f ca="1">IF(AND('Pjt Insight Project List'!AO125&lt;TODAY()-120,ISTEXT('Pjt Insight Project List'!B125:B125)),'Pjt Insight Project List'!B125:B125,"")</f>
        <v>Annual Review of Tooling Strategy</v>
      </c>
      <c r="E125" s="43">
        <f ca="1">IF(AND('Pjt Insight Project List'!AO125&lt;TODAY()-120,ISNUMBER('Pjt Insight Project List'!A125:A125)),'Pjt Insight Project List'!A125:A125,"")</f>
        <v>1176</v>
      </c>
      <c r="F125" s="43" t="str">
        <f ca="1">IF(AND('Pjt Insight Project List'!AO125&lt;TODAY()-120,ISTEXT('Pjt Insight Project List'!M125:M125)),("Next Milestone Date Is: "&amp;'Pjt Insight Project List'!M125:M125)&amp;CHAR(10)&amp;"Determine when the next deliverable will be (the tgt date can be a WGM or Ballot Cycle); send dates to pmo@HL7.org.","")</f>
        <v>Next Milestone Date Is: 2018 May WGM/Ballot
Determine when the next deliverable will be (the tgt date can be a WGM or Ballot Cycle); send dates to pmo@HL7.org.</v>
      </c>
    </row>
    <row r="126" spans="1:6">
      <c r="A126" s="73" t="s">
        <v>838</v>
      </c>
      <c r="B126" s="43" t="str">
        <f ca="1">IF(AND('Pjt Insight Project List'!AO126&lt;TODAY()-120,ISTEXT('Pjt Insight Project List'!C126:C126)),"Pjt Insight Next Milestone Behind&gt;120 Days","")</f>
        <v/>
      </c>
      <c r="C126" s="43" t="str">
        <f ca="1">IF(AND('Pjt Insight Project List'!AO126&lt;TODAY()-120,ISTEXT('Pjt Insight Project List'!C126:C126)),'Pjt Insight Project List'!C126:C126,"")</f>
        <v/>
      </c>
      <c r="D126" s="43" t="str">
        <f ca="1">IF(AND('Pjt Insight Project List'!AO126&lt;TODAY()-120,ISTEXT('Pjt Insight Project List'!B126:B126)),'Pjt Insight Project List'!B126:B126,"")</f>
        <v/>
      </c>
      <c r="E126" s="43" t="str">
        <f ca="1">IF(AND('Pjt Insight Project List'!AO126&lt;TODAY()-120,ISNUMBER('Pjt Insight Project List'!A126:A126)),'Pjt Insight Project List'!A126:A126,"")</f>
        <v/>
      </c>
      <c r="F126" s="43" t="str">
        <f ca="1">IF(AND('Pjt Insight Project List'!AO126&lt;TODAY()-120,ISTEXT('Pjt Insight Project List'!M126:M126)),("Next Milestone Date Is: "&amp;'Pjt Insight Project List'!M126:M126)&amp;CHAR(10)&amp;"Determine when the next deliverable will be (the tgt date can be a WGM or Ballot Cycle); send dates to pmo@HL7.org.","")</f>
        <v/>
      </c>
    </row>
    <row r="127" spans="1:6" s="70" customFormat="1">
      <c r="A127" s="76" t="s">
        <v>839</v>
      </c>
      <c r="B127" s="43" t="str">
        <f ca="1">IF(AND('Pjt Insight Project List'!AO127&lt;TODAY()-120,ISTEXT('Pjt Insight Project List'!C127:C127)),"Pjt Insight Next Milestone Behind&gt;120 Days","")</f>
        <v/>
      </c>
      <c r="C127" s="43" t="str">
        <f ca="1">IF(AND('Pjt Insight Project List'!AO127&lt;TODAY()-120,ISTEXT('Pjt Insight Project List'!C127:C127)),'Pjt Insight Project List'!C127:C127,"")</f>
        <v/>
      </c>
      <c r="D127" s="43" t="str">
        <f ca="1">IF(AND('Pjt Insight Project List'!AO127&lt;TODAY()-120,ISTEXT('Pjt Insight Project List'!B127:B127)),'Pjt Insight Project List'!B127:B127,"")</f>
        <v/>
      </c>
      <c r="E127" s="43" t="str">
        <f ca="1">IF(AND('Pjt Insight Project List'!AO127&lt;TODAY()-120,ISNUMBER('Pjt Insight Project List'!A127:A127)),'Pjt Insight Project List'!A127:A127,"")</f>
        <v/>
      </c>
      <c r="F127" s="43" t="str">
        <f ca="1">IF(AND('Pjt Insight Project List'!AO127&lt;TODAY()-120,ISTEXT('Pjt Insight Project List'!M127:M127)),("Next Milestone Date Is: "&amp;'Pjt Insight Project List'!M127:M127)&amp;CHAR(10)&amp;"Determine when the next deliverable will be (the tgt date can be a WGM or Ballot Cycle); send dates to pmo@HL7.org.","")</f>
        <v/>
      </c>
    </row>
    <row r="128" spans="1:6">
      <c r="A128" s="73" t="s">
        <v>840</v>
      </c>
      <c r="B128" s="43" t="str">
        <f ca="1">IF(AND('Pjt Insight Project List'!AO128&lt;TODAY()-120,ISTEXT('Pjt Insight Project List'!C128:C128)),"Pjt Insight Next Milestone Behind&gt;120 Days","")</f>
        <v/>
      </c>
      <c r="C128" s="43" t="str">
        <f ca="1">IF(AND('Pjt Insight Project List'!AO128&lt;TODAY()-120,ISTEXT('Pjt Insight Project List'!C128:C128)),'Pjt Insight Project List'!C128:C128,"")</f>
        <v/>
      </c>
      <c r="D128" s="43" t="str">
        <f ca="1">IF(AND('Pjt Insight Project List'!AO128&lt;TODAY()-120,ISTEXT('Pjt Insight Project List'!B128:B128)),'Pjt Insight Project List'!B128:B128,"")</f>
        <v/>
      </c>
      <c r="E128" s="43" t="str">
        <f ca="1">IF(AND('Pjt Insight Project List'!AO128&lt;TODAY()-120,ISNUMBER('Pjt Insight Project List'!A128:A128)),'Pjt Insight Project List'!A128:A128,"")</f>
        <v/>
      </c>
      <c r="F128" s="43" t="str">
        <f ca="1">IF(AND('Pjt Insight Project List'!AO128&lt;TODAY()-120,ISTEXT('Pjt Insight Project List'!M128:M128)),("Next Milestone Date Is: "&amp;'Pjt Insight Project List'!M128:M128)&amp;CHAR(10)&amp;"Determine when the next deliverable will be (the tgt date can be a WGM or Ballot Cycle); send dates to pmo@HL7.org.","")</f>
        <v/>
      </c>
    </row>
    <row r="129" spans="1:6" s="70" customFormat="1">
      <c r="A129" s="73" t="s">
        <v>841</v>
      </c>
      <c r="B129" s="43" t="str">
        <f ca="1">IF(AND('Pjt Insight Project List'!AO129&lt;TODAY()-120,ISTEXT('Pjt Insight Project List'!C129:C129)),"Pjt Insight Next Milestone Behind&gt;120 Days","")</f>
        <v/>
      </c>
      <c r="C129" s="43" t="str">
        <f ca="1">IF(AND('Pjt Insight Project List'!AO129&lt;TODAY()-120,ISTEXT('Pjt Insight Project List'!C129:C129)),'Pjt Insight Project List'!C129:C129,"")</f>
        <v/>
      </c>
      <c r="D129" s="43" t="str">
        <f ca="1">IF(AND('Pjt Insight Project List'!AO129&lt;TODAY()-120,ISTEXT('Pjt Insight Project List'!B129:B129)),'Pjt Insight Project List'!B129:B129,"")</f>
        <v/>
      </c>
      <c r="E129" s="43" t="str">
        <f ca="1">IF(AND('Pjt Insight Project List'!AO129&lt;TODAY()-120,ISNUMBER('Pjt Insight Project List'!A129:A129)),'Pjt Insight Project List'!A129:A129,"")</f>
        <v/>
      </c>
      <c r="F129" s="43" t="str">
        <f ca="1">IF(AND('Pjt Insight Project List'!AO129&lt;TODAY()-120,ISTEXT('Pjt Insight Project List'!M129:M129)),("Next Milestone Date Is: "&amp;'Pjt Insight Project List'!M129:M129)&amp;CHAR(10)&amp;"Determine when the next deliverable will be (the tgt date can be a WGM or Ballot Cycle); send dates to pmo@HL7.org.","")</f>
        <v/>
      </c>
    </row>
    <row r="130" spans="1:6">
      <c r="A130" s="76" t="s">
        <v>842</v>
      </c>
      <c r="B130" s="43" t="str">
        <f ca="1">IF(AND('Pjt Insight Project List'!AO130&lt;TODAY()-120,ISTEXT('Pjt Insight Project List'!C130:C130)),"Pjt Insight Next Milestone Behind&gt;120 Days","")</f>
        <v/>
      </c>
      <c r="C130" s="43" t="str">
        <f ca="1">IF(AND('Pjt Insight Project List'!AO130&lt;TODAY()-120,ISTEXT('Pjt Insight Project List'!C130:C130)),'Pjt Insight Project List'!C130:C130,"")</f>
        <v/>
      </c>
      <c r="D130" s="43" t="str">
        <f ca="1">IF(AND('Pjt Insight Project List'!AO130&lt;TODAY()-120,ISTEXT('Pjt Insight Project List'!B130:B130)),'Pjt Insight Project List'!B130:B130,"")</f>
        <v/>
      </c>
      <c r="E130" s="43" t="str">
        <f ca="1">IF(AND('Pjt Insight Project List'!AO130&lt;TODAY()-120,ISNUMBER('Pjt Insight Project List'!A130:A130)),'Pjt Insight Project List'!A130:A130,"")</f>
        <v/>
      </c>
      <c r="F130" s="43" t="str">
        <f ca="1">IF(AND('Pjt Insight Project List'!AO130&lt;TODAY()-120,ISTEXT('Pjt Insight Project List'!M130:M130)),("Next Milestone Date Is: "&amp;'Pjt Insight Project List'!M130:M130)&amp;CHAR(10)&amp;"Determine when the next deliverable will be (the tgt date can be a WGM or Ballot Cycle); send dates to pmo@HL7.org.","")</f>
        <v/>
      </c>
    </row>
    <row r="131" spans="1:6" s="70" customFormat="1">
      <c r="A131" s="73" t="s">
        <v>843</v>
      </c>
      <c r="B131" s="43" t="str">
        <f ca="1">IF(AND('Pjt Insight Project List'!AO131&lt;TODAY()-120,ISTEXT('Pjt Insight Project List'!C131:C131)),"Pjt Insight Next Milestone Behind&gt;120 Days","")</f>
        <v/>
      </c>
      <c r="C131" s="43" t="str">
        <f ca="1">IF(AND('Pjt Insight Project List'!AO131&lt;TODAY()-120,ISTEXT('Pjt Insight Project List'!C131:C131)),'Pjt Insight Project List'!C131:C131,"")</f>
        <v/>
      </c>
      <c r="D131" s="43" t="str">
        <f ca="1">IF(AND('Pjt Insight Project List'!AO131&lt;TODAY()-120,ISTEXT('Pjt Insight Project List'!B131:B131)),'Pjt Insight Project List'!B131:B131,"")</f>
        <v/>
      </c>
      <c r="E131" s="43" t="str">
        <f ca="1">IF(AND('Pjt Insight Project List'!AO131&lt;TODAY()-120,ISNUMBER('Pjt Insight Project List'!A131:A131)),'Pjt Insight Project List'!A131:A131,"")</f>
        <v/>
      </c>
      <c r="F131" s="43" t="str">
        <f ca="1">IF(AND('Pjt Insight Project List'!AO131&lt;TODAY()-120,ISTEXT('Pjt Insight Project List'!M131:M131)),("Next Milestone Date Is: "&amp;'Pjt Insight Project List'!M131:M131)&amp;CHAR(10)&amp;"Determine when the next deliverable will be (the tgt date can be a WGM or Ballot Cycle); send dates to pmo@HL7.org.","")</f>
        <v/>
      </c>
    </row>
    <row r="132" spans="1:6" s="70" customFormat="1" ht="39.6">
      <c r="A132" s="73" t="s">
        <v>844</v>
      </c>
      <c r="B132" s="43" t="str">
        <f ca="1">IF(AND('Pjt Insight Project List'!AO132&lt;TODAY()-120,ISTEXT('Pjt Insight Project List'!C132:C132)),"Pjt Insight Next Milestone Behind&gt;120 Days","")</f>
        <v>Pjt Insight Next Milestone Behind&gt;120 Days</v>
      </c>
      <c r="C132" s="43" t="str">
        <f ca="1">IF(AND('Pjt Insight Project List'!AO132&lt;TODAY()-120,ISTEXT('Pjt Insight Project List'!C132:C132)),'Pjt Insight Project List'!C132:C132,"")</f>
        <v>FHIR Infrastructure Work Group</v>
      </c>
      <c r="D132" s="43" t="str">
        <f ca="1">IF(AND('Pjt Insight Project List'!AO132&lt;TODAY()-120,ISTEXT('Pjt Insight Project List'!B132:B132)),'Pjt Insight Project List'!B132:B132,"")</f>
        <v>Structured Data Capture Update (SDC)</v>
      </c>
      <c r="E132" s="43">
        <f ca="1">IF(AND('Pjt Insight Project List'!AO132&lt;TODAY()-120,ISNUMBER('Pjt Insight Project List'!A132:A132)),'Pjt Insight Project List'!A132:A132,"")</f>
        <v>1390</v>
      </c>
      <c r="F132" s="43" t="str">
        <f ca="1">IF(AND('Pjt Insight Project List'!AO132&lt;TODAY()-120,ISTEXT('Pjt Insight Project List'!M132:M132)),("Next Milestone Date Is: "&amp;'Pjt Insight Project List'!M132:M132)&amp;CHAR(10)&amp;"Determine when the next deliverable will be (the tgt date can be a WGM or Ballot Cycle); send dates to pmo@HL7.org.","")</f>
        <v>Next Milestone Date Is: 2018 May WGM/Ballot
Determine when the next deliverable will be (the tgt date can be a WGM or Ballot Cycle); send dates to pmo@HL7.org.</v>
      </c>
    </row>
    <row r="133" spans="1:6" s="70" customFormat="1">
      <c r="A133" s="76" t="s">
        <v>845</v>
      </c>
      <c r="B133" s="43" t="str">
        <f ca="1">IF(AND('Pjt Insight Project List'!AO133&lt;TODAY()-120,ISTEXT('Pjt Insight Project List'!C133:C133)),"Pjt Insight Next Milestone Behind&gt;120 Days","")</f>
        <v/>
      </c>
      <c r="C133" s="43" t="str">
        <f ca="1">IF(AND('Pjt Insight Project List'!AO133&lt;TODAY()-120,ISTEXT('Pjt Insight Project List'!C133:C133)),'Pjt Insight Project List'!C133:C133,"")</f>
        <v/>
      </c>
      <c r="D133" s="43" t="str">
        <f ca="1">IF(AND('Pjt Insight Project List'!AO133&lt;TODAY()-120,ISTEXT('Pjt Insight Project List'!B133:B133)),'Pjt Insight Project List'!B133:B133,"")</f>
        <v/>
      </c>
      <c r="E133" s="43" t="str">
        <f ca="1">IF(AND('Pjt Insight Project List'!AO133&lt;TODAY()-120,ISNUMBER('Pjt Insight Project List'!A133:A133)),'Pjt Insight Project List'!A133:A133,"")</f>
        <v/>
      </c>
      <c r="F133" s="43" t="str">
        <f ca="1">IF(AND('Pjt Insight Project List'!AO133&lt;TODAY()-120,ISTEXT('Pjt Insight Project List'!M133:M133)),("Next Milestone Date Is: "&amp;'Pjt Insight Project List'!M133:M133)&amp;CHAR(10)&amp;"Determine when the next deliverable will be (the tgt date can be a WGM or Ballot Cycle); send dates to pmo@HL7.org.","")</f>
        <v/>
      </c>
    </row>
    <row r="134" spans="1:6" s="70" customFormat="1">
      <c r="A134" s="73" t="s">
        <v>846</v>
      </c>
      <c r="B134" s="43" t="str">
        <f ca="1">IF(AND('Pjt Insight Project List'!AO134&lt;TODAY()-120,ISTEXT('Pjt Insight Project List'!C134:C134)),"Pjt Insight Next Milestone Behind&gt;120 Days","")</f>
        <v/>
      </c>
      <c r="C134" s="43" t="str">
        <f ca="1">IF(AND('Pjt Insight Project List'!AO134&lt;TODAY()-120,ISTEXT('Pjt Insight Project List'!C134:C134)),'Pjt Insight Project List'!C134:C134,"")</f>
        <v/>
      </c>
      <c r="D134" s="43" t="str">
        <f ca="1">IF(AND('Pjt Insight Project List'!AO134&lt;TODAY()-120,ISTEXT('Pjt Insight Project List'!B134:B134)),'Pjt Insight Project List'!B134:B134,"")</f>
        <v/>
      </c>
      <c r="E134" s="43" t="str">
        <f ca="1">IF(AND('Pjt Insight Project List'!AO134&lt;TODAY()-120,ISNUMBER('Pjt Insight Project List'!A134:A134)),'Pjt Insight Project List'!A134:A134,"")</f>
        <v/>
      </c>
      <c r="F134" s="43" t="str">
        <f ca="1">IF(AND('Pjt Insight Project List'!AO134&lt;TODAY()-120,ISTEXT('Pjt Insight Project List'!M134:M134)),("Next Milestone Date Is: "&amp;'Pjt Insight Project List'!M134:M134)&amp;CHAR(10)&amp;"Determine when the next deliverable will be (the tgt date can be a WGM or Ballot Cycle); send dates to pmo@HL7.org.","")</f>
        <v/>
      </c>
    </row>
    <row r="135" spans="1:6" s="70" customFormat="1">
      <c r="A135" s="73" t="s">
        <v>847</v>
      </c>
      <c r="B135" s="43" t="str">
        <f ca="1">IF(AND('Pjt Insight Project List'!AO135&lt;TODAY()-120,ISTEXT('Pjt Insight Project List'!C135:C135)),"Pjt Insight Next Milestone Behind&gt;120 Days","")</f>
        <v/>
      </c>
      <c r="C135" s="43" t="str">
        <f ca="1">IF(AND('Pjt Insight Project List'!AO135&lt;TODAY()-120,ISTEXT('Pjt Insight Project List'!C135:C135)),'Pjt Insight Project List'!C135:C135,"")</f>
        <v/>
      </c>
      <c r="D135" s="43" t="str">
        <f ca="1">IF(AND('Pjt Insight Project List'!AO135&lt;TODAY()-120,ISTEXT('Pjt Insight Project List'!B135:B135)),'Pjt Insight Project List'!B135:B135,"")</f>
        <v/>
      </c>
      <c r="E135" s="43" t="str">
        <f ca="1">IF(AND('Pjt Insight Project List'!AO135&lt;TODAY()-120,ISNUMBER('Pjt Insight Project List'!A135:A135)),'Pjt Insight Project List'!A135:A135,"")</f>
        <v/>
      </c>
      <c r="F135" s="43" t="str">
        <f ca="1">IF(AND('Pjt Insight Project List'!AO135&lt;TODAY()-120,ISTEXT('Pjt Insight Project List'!M135:M135)),("Next Milestone Date Is: "&amp;'Pjt Insight Project List'!M135:M135)&amp;CHAR(10)&amp;"Determine when the next deliverable will be (the tgt date can be a WGM or Ballot Cycle); send dates to pmo@HL7.org.","")</f>
        <v/>
      </c>
    </row>
    <row r="136" spans="1:6">
      <c r="A136" s="76" t="s">
        <v>848</v>
      </c>
      <c r="B136" s="43" t="str">
        <f ca="1">IF(AND('Pjt Insight Project List'!AO136&lt;TODAY()-120,ISTEXT('Pjt Insight Project List'!C136:C136)),"Pjt Insight Next Milestone Behind&gt;120 Days","")</f>
        <v/>
      </c>
      <c r="C136" s="43" t="str">
        <f ca="1">IF(AND('Pjt Insight Project List'!AO136&lt;TODAY()-120,ISTEXT('Pjt Insight Project List'!C136:C136)),'Pjt Insight Project List'!C136:C136,"")</f>
        <v/>
      </c>
      <c r="D136" s="43" t="str">
        <f ca="1">IF(AND('Pjt Insight Project List'!AO136&lt;TODAY()-120,ISTEXT('Pjt Insight Project List'!B136:B136)),'Pjt Insight Project List'!B136:B136,"")</f>
        <v/>
      </c>
      <c r="E136" s="43" t="str">
        <f ca="1">IF(AND('Pjt Insight Project List'!AO136&lt;TODAY()-120,ISNUMBER('Pjt Insight Project List'!A136:A136)),'Pjt Insight Project List'!A136:A136,"")</f>
        <v/>
      </c>
      <c r="F136" s="43" t="str">
        <f ca="1">IF(AND('Pjt Insight Project List'!AO136&lt;TODAY()-120,ISTEXT('Pjt Insight Project List'!M136:M136)),("Next Milestone Date Is: "&amp;'Pjt Insight Project List'!M136:M136)&amp;CHAR(10)&amp;"Determine when the next deliverable will be (the tgt date can be a WGM or Ballot Cycle); send dates to pmo@HL7.org.","")</f>
        <v/>
      </c>
    </row>
    <row r="137" spans="1:6" s="70" customFormat="1" ht="39.6">
      <c r="A137" s="73" t="s">
        <v>849</v>
      </c>
      <c r="B137" s="43" t="str">
        <f ca="1">IF(AND('Pjt Insight Project List'!AO137&lt;TODAY()-120,ISTEXT('Pjt Insight Project List'!C137:C137)),"Pjt Insight Next Milestone Behind&gt;120 Days","")</f>
        <v>Pjt Insight Next Milestone Behind&gt;120 Days</v>
      </c>
      <c r="C137" s="43" t="str">
        <f ca="1">IF(AND('Pjt Insight Project List'!AO137&lt;TODAY()-120,ISTEXT('Pjt Insight Project List'!C137:C137)),'Pjt Insight Project List'!C137:C137,"")</f>
        <v>FHIR Management Group</v>
      </c>
      <c r="D137" s="43" t="str">
        <f ca="1">IF(AND('Pjt Insight Project List'!AO137&lt;TODAY()-120,ISTEXT('Pjt Insight Project List'!B137:B137)),'Pjt Insight Project List'!B137:B137,"")</f>
        <v>FHIR Tutorial Workshop Development</v>
      </c>
      <c r="E137" s="43">
        <f ca="1">IF(AND('Pjt Insight Project List'!AO137&lt;TODAY()-120,ISNUMBER('Pjt Insight Project List'!A137:A137)),'Pjt Insight Project List'!A137:A137,"")</f>
        <v>1080</v>
      </c>
      <c r="F137" s="43" t="str">
        <f ca="1">IF(AND('Pjt Insight Project List'!AO137&lt;TODAY()-120,ISTEXT('Pjt Insight Project List'!M137:M137)),("Next Milestone Date Is: "&amp;'Pjt Insight Project List'!M137:M137)&amp;CHAR(10)&amp;"Determine when the next deliverable will be (the tgt date can be a WGM or Ballot Cycle); send dates to pmo@HL7.org.","")</f>
        <v>Next Milestone Date Is: 2014 May WGM/Ballot
Determine when the next deliverable will be (the tgt date can be a WGM or Ballot Cycle); send dates to pmo@HL7.org.</v>
      </c>
    </row>
    <row r="138" spans="1:6" ht="39.6">
      <c r="A138" s="73" t="s">
        <v>850</v>
      </c>
      <c r="B138" s="43" t="str">
        <f ca="1">IF(AND('Pjt Insight Project List'!AO138&lt;TODAY()-120,ISTEXT('Pjt Insight Project List'!C138:C138)),"Pjt Insight Next Milestone Behind&gt;120 Days","")</f>
        <v>Pjt Insight Next Milestone Behind&gt;120 Days</v>
      </c>
      <c r="C138" s="43" t="str">
        <f ca="1">IF(AND('Pjt Insight Project List'!AO138&lt;TODAY()-120,ISTEXT('Pjt Insight Project List'!C138:C138)),'Pjt Insight Project List'!C138:C138,"")</f>
        <v>FHIR Management Group</v>
      </c>
      <c r="D138" s="43" t="str">
        <f ca="1">IF(AND('Pjt Insight Project List'!AO138&lt;TODAY()-120,ISTEXT('Pjt Insight Project List'!B138:B138)),'Pjt Insight Project List'!B138:B138,"")</f>
        <v>FHIR Repository Process and Requirements, Phase 1 (ONC Grant Funded Project)</v>
      </c>
      <c r="E138" s="43">
        <f ca="1">IF(AND('Pjt Insight Project List'!AO138&lt;TODAY()-120,ISNUMBER('Pjt Insight Project List'!A138:A138)),'Pjt Insight Project List'!A138:A138,"")</f>
        <v>1058</v>
      </c>
      <c r="F138" s="43" t="str">
        <f ca="1">IF(AND('Pjt Insight Project List'!AO138&lt;TODAY()-120,ISTEXT('Pjt Insight Project List'!M138:M138)),("Next Milestone Date Is: "&amp;'Pjt Insight Project List'!M138:M138)&amp;CHAR(10)&amp;"Determine when the next deliverable will be (the tgt date can be a WGM or Ballot Cycle); send dates to pmo@HL7.org.","")</f>
        <v>Next Milestone Date Is: 2017 May WGM/Ballot
Determine when the next deliverable will be (the tgt date can be a WGM or Ballot Cycle); send dates to pmo@HL7.org.</v>
      </c>
    </row>
    <row r="139" spans="1:6" ht="39.6">
      <c r="A139" s="76" t="s">
        <v>851</v>
      </c>
      <c r="B139" s="43" t="str">
        <f ca="1">IF(AND('Pjt Insight Project List'!AO139&lt;TODAY()-120,ISTEXT('Pjt Insight Project List'!C139:C139)),"Pjt Insight Next Milestone Behind&gt;120 Days","")</f>
        <v>Pjt Insight Next Milestone Behind&gt;120 Days</v>
      </c>
      <c r="C139" s="43" t="str">
        <f ca="1">IF(AND('Pjt Insight Project List'!AO139&lt;TODAY()-120,ISTEXT('Pjt Insight Project List'!C139:C139)),'Pjt Insight Project List'!C139:C139,"")</f>
        <v>FHIR Management Group</v>
      </c>
      <c r="D139" s="43" t="str">
        <f ca="1">IF(AND('Pjt Insight Project List'!AO139&lt;TODAY()-120,ISTEXT('Pjt Insight Project List'!B139:B139)),'Pjt Insight Project List'!B139:B139,"")</f>
        <v>Revised ballot process</v>
      </c>
      <c r="E139" s="43">
        <f ca="1">IF(AND('Pjt Insight Project List'!AO139&lt;TODAY()-120,ISNUMBER('Pjt Insight Project List'!A139:A139)),'Pjt Insight Project List'!A139:A139,"")</f>
        <v>1308</v>
      </c>
      <c r="F139" s="43" t="str">
        <f ca="1">IF(AND('Pjt Insight Project List'!AO139&lt;TODAY()-120,ISTEXT('Pjt Insight Project List'!M139:M139)),("Next Milestone Date Is: "&amp;'Pjt Insight Project List'!M139:M139)&amp;CHAR(10)&amp;"Determine when the next deliverable will be (the tgt date can be a WGM or Ballot Cycle); send dates to pmo@HL7.org.","")</f>
        <v>Next Milestone Date Is: 2017 May WGM/Ballot
Determine when the next deliverable will be (the tgt date can be a WGM or Ballot Cycle); send dates to pmo@HL7.org.</v>
      </c>
    </row>
    <row r="140" spans="1:6" s="70" customFormat="1">
      <c r="A140" s="73" t="s">
        <v>852</v>
      </c>
      <c r="B140" s="43" t="str">
        <f ca="1">IF(AND('Pjt Insight Project List'!AO140&lt;TODAY()-120,ISTEXT('Pjt Insight Project List'!C140:C140)),"Pjt Insight Next Milestone Behind&gt;120 Days","")</f>
        <v/>
      </c>
      <c r="C140" s="43" t="str">
        <f ca="1">IF(AND('Pjt Insight Project List'!AO140&lt;TODAY()-120,ISTEXT('Pjt Insight Project List'!C140:C140)),'Pjt Insight Project List'!C140:C140,"")</f>
        <v/>
      </c>
      <c r="D140" s="43" t="str">
        <f ca="1">IF(AND('Pjt Insight Project List'!AO140&lt;TODAY()-120,ISTEXT('Pjt Insight Project List'!B140:B140)),'Pjt Insight Project List'!B140:B140,"")</f>
        <v/>
      </c>
      <c r="E140" s="43" t="str">
        <f ca="1">IF(AND('Pjt Insight Project List'!AO140&lt;TODAY()-120,ISNUMBER('Pjt Insight Project List'!A140:A140)),'Pjt Insight Project List'!A140:A140,"")</f>
        <v/>
      </c>
      <c r="F140" s="43" t="str">
        <f ca="1">IF(AND('Pjt Insight Project List'!AO140&lt;TODAY()-120,ISTEXT('Pjt Insight Project List'!M140:M140)),("Next Milestone Date Is: "&amp;'Pjt Insight Project List'!M140:M140)&amp;CHAR(10)&amp;"Determine when the next deliverable will be (the tgt date can be a WGM or Ballot Cycle); send dates to pmo@HL7.org.","")</f>
        <v/>
      </c>
    </row>
    <row r="141" spans="1:6">
      <c r="A141" s="73" t="s">
        <v>853</v>
      </c>
      <c r="B141" s="43" t="str">
        <f ca="1">IF(AND('Pjt Insight Project List'!AO141&lt;TODAY()-120,ISTEXT('Pjt Insight Project List'!C141:C141)),"Pjt Insight Next Milestone Behind&gt;120 Days","")</f>
        <v/>
      </c>
      <c r="C141" s="43" t="str">
        <f ca="1">IF(AND('Pjt Insight Project List'!AO141&lt;TODAY()-120,ISTEXT('Pjt Insight Project List'!C141:C141)),'Pjt Insight Project List'!C141:C141,"")</f>
        <v/>
      </c>
      <c r="D141" s="43" t="str">
        <f ca="1">IF(AND('Pjt Insight Project List'!AO141&lt;TODAY()-120,ISTEXT('Pjt Insight Project List'!B141:B141)),'Pjt Insight Project List'!B141:B141,"")</f>
        <v/>
      </c>
      <c r="E141" s="43" t="str">
        <f ca="1">IF(AND('Pjt Insight Project List'!AO141&lt;TODAY()-120,ISNUMBER('Pjt Insight Project List'!A141:A141)),'Pjt Insight Project List'!A141:A141,"")</f>
        <v/>
      </c>
      <c r="F141" s="43" t="str">
        <f ca="1">IF(AND('Pjt Insight Project List'!AO141&lt;TODAY()-120,ISTEXT('Pjt Insight Project List'!M141:M141)),("Next Milestone Date Is: "&amp;'Pjt Insight Project List'!M141:M141)&amp;CHAR(10)&amp;"Determine when the next deliverable will be (the tgt date can be a WGM or Ballot Cycle); send dates to pmo@HL7.org.","")</f>
        <v/>
      </c>
    </row>
    <row r="142" spans="1:6">
      <c r="A142" s="76" t="s">
        <v>854</v>
      </c>
      <c r="B142" s="43" t="str">
        <f ca="1">IF(AND('Pjt Insight Project List'!AO142&lt;TODAY()-120,ISTEXT('Pjt Insight Project List'!C142:C142)),"Pjt Insight Next Milestone Behind&gt;120 Days","")</f>
        <v/>
      </c>
      <c r="C142" s="43" t="str">
        <f ca="1">IF(AND('Pjt Insight Project List'!AO142&lt;TODAY()-120,ISTEXT('Pjt Insight Project List'!C142:C142)),'Pjt Insight Project List'!C142:C142,"")</f>
        <v/>
      </c>
      <c r="D142" s="43" t="str">
        <f ca="1">IF(AND('Pjt Insight Project List'!AO142&lt;TODAY()-120,ISTEXT('Pjt Insight Project List'!B142:B142)),'Pjt Insight Project List'!B142:B142,"")</f>
        <v/>
      </c>
      <c r="E142" s="43" t="str">
        <f ca="1">IF(AND('Pjt Insight Project List'!AO142&lt;TODAY()-120,ISNUMBER('Pjt Insight Project List'!A142:A142)),'Pjt Insight Project List'!A142:A142,"")</f>
        <v/>
      </c>
      <c r="F142" s="43" t="str">
        <f ca="1">IF(AND('Pjt Insight Project List'!AO142&lt;TODAY()-120,ISTEXT('Pjt Insight Project List'!M142:M142)),("Next Milestone Date Is: "&amp;'Pjt Insight Project List'!M142:M142)&amp;CHAR(10)&amp;"Determine when the next deliverable will be (the tgt date can be a WGM or Ballot Cycle); send dates to pmo@HL7.org.","")</f>
        <v/>
      </c>
    </row>
    <row r="143" spans="1:6">
      <c r="A143" s="73" t="s">
        <v>855</v>
      </c>
      <c r="B143" s="43" t="str">
        <f ca="1">IF(AND('Pjt Insight Project List'!AO143&lt;TODAY()-120,ISTEXT('Pjt Insight Project List'!C143:C143)),"Pjt Insight Next Milestone Behind&gt;120 Days","")</f>
        <v/>
      </c>
      <c r="C143" s="43" t="str">
        <f ca="1">IF(AND('Pjt Insight Project List'!AO143&lt;TODAY()-120,ISTEXT('Pjt Insight Project List'!C143:C143)),'Pjt Insight Project List'!C143:C143,"")</f>
        <v/>
      </c>
      <c r="D143" s="43" t="str">
        <f ca="1">IF(AND('Pjt Insight Project List'!AO143&lt;TODAY()-120,ISTEXT('Pjt Insight Project List'!B143:B143)),'Pjt Insight Project List'!B143:B143,"")</f>
        <v/>
      </c>
      <c r="E143" s="43" t="str">
        <f ca="1">IF(AND('Pjt Insight Project List'!AO143&lt;TODAY()-120,ISNUMBER('Pjt Insight Project List'!A143:A143)),'Pjt Insight Project List'!A143:A143,"")</f>
        <v/>
      </c>
      <c r="F143" s="43" t="str">
        <f ca="1">IF(AND('Pjt Insight Project List'!AO143&lt;TODAY()-120,ISTEXT('Pjt Insight Project List'!M143:M143)),("Next Milestone Date Is: "&amp;'Pjt Insight Project List'!M143:M143)&amp;CHAR(10)&amp;"Determine when the next deliverable will be (the tgt date can be a WGM or Ballot Cycle); send dates to pmo@HL7.org.","")</f>
        <v/>
      </c>
    </row>
    <row r="144" spans="1:6" s="70" customFormat="1">
      <c r="A144" s="73" t="s">
        <v>856</v>
      </c>
      <c r="B144" s="43" t="str">
        <f ca="1">IF(AND('Pjt Insight Project List'!AO144&lt;TODAY()-120,ISTEXT('Pjt Insight Project List'!C144:C144)),"Pjt Insight Next Milestone Behind&gt;120 Days","")</f>
        <v/>
      </c>
      <c r="C144" s="43" t="str">
        <f ca="1">IF(AND('Pjt Insight Project List'!AO144&lt;TODAY()-120,ISTEXT('Pjt Insight Project List'!C144:C144)),'Pjt Insight Project List'!C144:C144,"")</f>
        <v/>
      </c>
      <c r="D144" s="43" t="str">
        <f ca="1">IF(AND('Pjt Insight Project List'!AO144&lt;TODAY()-120,ISTEXT('Pjt Insight Project List'!B144:B144)),'Pjt Insight Project List'!B144:B144,"")</f>
        <v/>
      </c>
      <c r="E144" s="43" t="str">
        <f ca="1">IF(AND('Pjt Insight Project List'!AO144&lt;TODAY()-120,ISNUMBER('Pjt Insight Project List'!A144:A144)),'Pjt Insight Project List'!A144:A144,"")</f>
        <v/>
      </c>
      <c r="F144" s="43" t="str">
        <f ca="1">IF(AND('Pjt Insight Project List'!AO144&lt;TODAY()-120,ISTEXT('Pjt Insight Project List'!M144:M144)),("Next Milestone Date Is: "&amp;'Pjt Insight Project List'!M144:M144)&amp;CHAR(10)&amp;"Determine when the next deliverable will be (the tgt date can be a WGM or Ballot Cycle); send dates to pmo@HL7.org.","")</f>
        <v/>
      </c>
    </row>
    <row r="145" spans="1:6" s="70" customFormat="1" ht="39.6">
      <c r="A145" s="76" t="s">
        <v>857</v>
      </c>
      <c r="B145" s="43" t="str">
        <f ca="1">IF(AND('Pjt Insight Project List'!AO145&lt;TODAY()-120,ISTEXT('Pjt Insight Project List'!C145:C145)),"Pjt Insight Next Milestone Behind&gt;120 Days","")</f>
        <v>Pjt Insight Next Milestone Behind&gt;120 Days</v>
      </c>
      <c r="C145" s="43" t="str">
        <f ca="1">IF(AND('Pjt Insight Project List'!AO145&lt;TODAY()-120,ISTEXT('Pjt Insight Project List'!C145:C145)),'Pjt Insight Project List'!C145:C145,"")</f>
        <v>Health Care Devices Work Group</v>
      </c>
      <c r="D145" s="43" t="str">
        <f ca="1">IF(AND('Pjt Insight Project List'!AO145&lt;TODAY()-120,ISTEXT('Pjt Insight Project List'!B145:B145)),'Pjt Insight Project List'!B145:B145,"")</f>
        <v>Implementation Guide for CDA Release 3 - Representation of vital signs / physiological data compatible with ISO11073</v>
      </c>
      <c r="E145" s="43">
        <f ca="1">IF(AND('Pjt Insight Project List'!AO145&lt;TODAY()-120,ISNUMBER('Pjt Insight Project List'!A145:A145)),'Pjt Insight Project List'!A145:A145,"")</f>
        <v>850</v>
      </c>
      <c r="F145" s="43" t="str">
        <f ca="1">IF(AND('Pjt Insight Project List'!AO145&lt;TODAY()-120,ISTEXT('Pjt Insight Project List'!M145:M145)),("Next Milestone Date Is: "&amp;'Pjt Insight Project List'!M145:M145)&amp;CHAR(10)&amp;"Determine when the next deliverable will be (the tgt date can be a WGM or Ballot Cycle); send dates to pmo@HL7.org.","")</f>
        <v>Next Milestone Date Is: 2017 Sept WGM/Ballot
Determine when the next deliverable will be (the tgt date can be a WGM or Ballot Cycle); send dates to pmo@HL7.org.</v>
      </c>
    </row>
    <row r="146" spans="1:6">
      <c r="A146" s="73" t="s">
        <v>858</v>
      </c>
      <c r="B146" s="43" t="str">
        <f ca="1">IF(AND('Pjt Insight Project List'!AO146&lt;TODAY()-120,ISTEXT('Pjt Insight Project List'!C146:C146)),"Pjt Insight Next Milestone Behind&gt;120 Days","")</f>
        <v/>
      </c>
      <c r="C146" s="43" t="str">
        <f ca="1">IF(AND('Pjt Insight Project List'!AO146&lt;TODAY()-120,ISTEXT('Pjt Insight Project List'!C146:C146)),'Pjt Insight Project List'!C146:C146,"")</f>
        <v/>
      </c>
      <c r="D146" s="43" t="str">
        <f ca="1">IF(AND('Pjt Insight Project List'!AO146&lt;TODAY()-120,ISTEXT('Pjt Insight Project List'!B146:B146)),'Pjt Insight Project List'!B146:B146,"")</f>
        <v/>
      </c>
      <c r="E146" s="43" t="str">
        <f ca="1">IF(AND('Pjt Insight Project List'!AO146&lt;TODAY()-120,ISNUMBER('Pjt Insight Project List'!A146:A146)),'Pjt Insight Project List'!A146:A146,"")</f>
        <v/>
      </c>
      <c r="F146" s="43" t="str">
        <f ca="1">IF(AND('Pjt Insight Project List'!AO146&lt;TODAY()-120,ISTEXT('Pjt Insight Project List'!M146:M146)),("Next Milestone Date Is: "&amp;'Pjt Insight Project List'!M146:M146)&amp;CHAR(10)&amp;"Determine when the next deliverable will be (the tgt date can be a WGM or Ballot Cycle); send dates to pmo@HL7.org.","")</f>
        <v/>
      </c>
    </row>
    <row r="147" spans="1:6">
      <c r="A147" s="73" t="s">
        <v>859</v>
      </c>
      <c r="B147" s="43" t="str">
        <f ca="1">IF(AND('Pjt Insight Project List'!AO147&lt;TODAY()-120,ISTEXT('Pjt Insight Project List'!C147:C147)),"Pjt Insight Next Milestone Behind&gt;120 Days","")</f>
        <v/>
      </c>
      <c r="C147" s="43" t="str">
        <f ca="1">IF(AND('Pjt Insight Project List'!AO147&lt;TODAY()-120,ISTEXT('Pjt Insight Project List'!C147:C147)),'Pjt Insight Project List'!C147:C147,"")</f>
        <v/>
      </c>
      <c r="D147" s="43" t="str">
        <f ca="1">IF(AND('Pjt Insight Project List'!AO147&lt;TODAY()-120,ISTEXT('Pjt Insight Project List'!B147:B147)),'Pjt Insight Project List'!B147:B147,"")</f>
        <v/>
      </c>
      <c r="E147" s="43" t="str">
        <f ca="1">IF(AND('Pjt Insight Project List'!AO147&lt;TODAY()-120,ISNUMBER('Pjt Insight Project List'!A147:A147)),'Pjt Insight Project List'!A147:A147,"")</f>
        <v/>
      </c>
      <c r="F147" s="43" t="str">
        <f ca="1">IF(AND('Pjt Insight Project List'!AO147&lt;TODAY()-120,ISTEXT('Pjt Insight Project List'!M147:M147)),("Next Milestone Date Is: "&amp;'Pjt Insight Project List'!M147:M147)&amp;CHAR(10)&amp;"Determine when the next deliverable will be (the tgt date can be a WGM or Ballot Cycle); send dates to pmo@HL7.org.","")</f>
        <v/>
      </c>
    </row>
    <row r="148" spans="1:6" ht="39.6">
      <c r="A148" s="76" t="s">
        <v>860</v>
      </c>
      <c r="B148" s="43" t="str">
        <f ca="1">IF(AND('Pjt Insight Project List'!AO148&lt;TODAY()-120,ISTEXT('Pjt Insight Project List'!C148:C148)),"Pjt Insight Next Milestone Behind&gt;120 Days","")</f>
        <v>Pjt Insight Next Milestone Behind&gt;120 Days</v>
      </c>
      <c r="C148" s="43" t="str">
        <f ca="1">IF(AND('Pjt Insight Project List'!AO148&lt;TODAY()-120,ISTEXT('Pjt Insight Project List'!C148:C148)),'Pjt Insight Project List'!C148:C148,"")</f>
        <v>HL7 Affiliate -  Italy</v>
      </c>
      <c r="D148" s="43" t="str">
        <f ca="1">IF(AND('Pjt Insight Project List'!AO148&lt;TODAY()-120,ISTEXT('Pjt Insight Project List'!B148:B148)),'Pjt Insight Project List'!B148:B148,"")</f>
        <v>Revision of the Laboratory Report HL7 CDA R2 IG v1.0</v>
      </c>
      <c r="E148" s="43">
        <f ca="1">IF(AND('Pjt Insight Project List'!AO148&lt;TODAY()-120,ISNUMBER('Pjt Insight Project List'!A148:A148)),'Pjt Insight Project List'!A148:A148,"")</f>
        <v>1243</v>
      </c>
      <c r="F148" s="43" t="str">
        <f ca="1">IF(AND('Pjt Insight Project List'!AO148&lt;TODAY()-120,ISTEXT('Pjt Insight Project List'!M148:M148)),("Next Milestone Date Is: "&amp;'Pjt Insight Project List'!M148:M148)&amp;CHAR(10)&amp;"Determine when the next deliverable will be (the tgt date can be a WGM or Ballot Cycle); send dates to pmo@HL7.org.","")</f>
        <v>Next Milestone Date Is: 2016 Jan WGM/Ballot
Determine when the next deliverable will be (the tgt date can be a WGM or Ballot Cycle); send dates to pmo@HL7.org.</v>
      </c>
    </row>
    <row r="149" spans="1:6" s="70" customFormat="1" ht="39.6">
      <c r="A149" s="73" t="s">
        <v>861</v>
      </c>
      <c r="B149" s="43" t="str">
        <f ca="1">IF(AND('Pjt Insight Project List'!AO149&lt;TODAY()-120,ISTEXT('Pjt Insight Project List'!C149:C149)),"Pjt Insight Next Milestone Behind&gt;120 Days","")</f>
        <v>Pjt Insight Next Milestone Behind&gt;120 Days</v>
      </c>
      <c r="C149" s="43" t="str">
        <f ca="1">IF(AND('Pjt Insight Project List'!AO149&lt;TODAY()-120,ISTEXT('Pjt Insight Project List'!C149:C149)),'Pjt Insight Project List'!C149:C149,"")</f>
        <v>HL7 Affiliate -  Italy</v>
      </c>
      <c r="D149" s="43" t="str">
        <f ca="1">IF(AND('Pjt Insight Project List'!AO149&lt;TODAY()-120,ISTEXT('Pjt Insight Project List'!B149:B149)),'Pjt Insight Project List'!B149:B149,"")</f>
        <v>Revision of the Patient Summary Report HL7 CDA R2 IG v1.0</v>
      </c>
      <c r="E149" s="43">
        <f ca="1">IF(AND('Pjt Insight Project List'!AO149&lt;TODAY()-120,ISNUMBER('Pjt Insight Project List'!A149:A149)),'Pjt Insight Project List'!A149:A149,"")</f>
        <v>1244</v>
      </c>
      <c r="F149" s="43" t="str">
        <f ca="1">IF(AND('Pjt Insight Project List'!AO149&lt;TODAY()-120,ISTEXT('Pjt Insight Project List'!M149:M149)),("Next Milestone Date Is: "&amp;'Pjt Insight Project List'!M149:M149)&amp;CHAR(10)&amp;"Determine when the next deliverable will be (the tgt date can be a WGM or Ballot Cycle); send dates to pmo@HL7.org.","")</f>
        <v>Next Milestone Date Is: 2015 Sept WGM/Ballot
Determine when the next deliverable will be (the tgt date can be a WGM or Ballot Cycle); send dates to pmo@HL7.org.</v>
      </c>
    </row>
    <row r="150" spans="1:6" ht="39.6">
      <c r="A150" s="73" t="s">
        <v>862</v>
      </c>
      <c r="B150" s="43" t="str">
        <f ca="1">IF(AND('Pjt Insight Project List'!AO150&lt;TODAY()-120,ISTEXT('Pjt Insight Project List'!C150:C150)),"Pjt Insight Next Milestone Behind&gt;120 Days","")</f>
        <v>Pjt Insight Next Milestone Behind&gt;120 Days</v>
      </c>
      <c r="C150" s="43" t="str">
        <f ca="1">IF(AND('Pjt Insight Project List'!AO150&lt;TODAY()-120,ISTEXT('Pjt Insight Project List'!C150:C150)),'Pjt Insight Project List'!C150:C150,"")</f>
        <v>HL7 Affiliate -  Italy</v>
      </c>
      <c r="D150" s="43" t="str">
        <f ca="1">IF(AND('Pjt Insight Project List'!AO150&lt;TODAY()-120,ISTEXT('Pjt Insight Project List'!B150:B150)),'Pjt Insight Project List'!B150:B150,"")</f>
        <v>Functional Profile for Regional Interoperable EHR-Systems (Fascicolo Sanitario Elettronico)</v>
      </c>
      <c r="E150" s="43">
        <f ca="1">IF(AND('Pjt Insight Project List'!AO150&lt;TODAY()-120,ISNUMBER('Pjt Insight Project List'!A150:A150)),'Pjt Insight Project List'!A150:A150,"")</f>
        <v>1245</v>
      </c>
      <c r="F150" s="43" t="str">
        <f ca="1">IF(AND('Pjt Insight Project List'!AO150&lt;TODAY()-120,ISTEXT('Pjt Insight Project List'!M150:M150)),("Next Milestone Date Is: "&amp;'Pjt Insight Project List'!M150:M150)&amp;CHAR(10)&amp;"Determine when the next deliverable will be (the tgt date can be a WGM or Ballot Cycle); send dates to pmo@HL7.org.","")</f>
        <v>Next Milestone Date Is: 2016 May WGM/Ballot
Determine when the next deliverable will be (the tgt date can be a WGM or Ballot Cycle); send dates to pmo@HL7.org.</v>
      </c>
    </row>
    <row r="151" spans="1:6" s="70" customFormat="1" ht="39.6">
      <c r="A151" s="76" t="s">
        <v>863</v>
      </c>
      <c r="B151" s="43" t="str">
        <f ca="1">IF(AND('Pjt Insight Project List'!AO151&lt;TODAY()-120,ISTEXT('Pjt Insight Project List'!C151:C151)),"Pjt Insight Next Milestone Behind&gt;120 Days","")</f>
        <v>Pjt Insight Next Milestone Behind&gt;120 Days</v>
      </c>
      <c r="C151" s="43" t="str">
        <f ca="1">IF(AND('Pjt Insight Project List'!AO151&lt;TODAY()-120,ISTEXT('Pjt Insight Project List'!C151:C151)),'Pjt Insight Project List'!C151:C151,"")</f>
        <v>HL7 Affiliate -  New Zealand</v>
      </c>
      <c r="D151" s="43" t="str">
        <f ca="1">IF(AND('Pjt Insight Project List'!AO151&lt;TODAY()-120,ISTEXT('Pjt Insight Project List'!B151:B151)),'Pjt Insight Project List'!B151:B151,"")</f>
        <v>HL7NZ: Governance of the Localisation of FHIR Artefacts</v>
      </c>
      <c r="E151" s="43">
        <f ca="1">IF(AND('Pjt Insight Project List'!AO151&lt;TODAY()-120,ISNUMBER('Pjt Insight Project List'!A151:A151)),'Pjt Insight Project List'!A151:A151,"")</f>
        <v>1329</v>
      </c>
      <c r="F151" s="43" t="str">
        <f ca="1">IF(AND('Pjt Insight Project List'!AO151&lt;TODAY()-120,ISTEXT('Pjt Insight Project List'!M151:M151)),("Next Milestone Date Is: "&amp;'Pjt Insight Project List'!M151:M151)&amp;CHAR(10)&amp;"Determine when the next deliverable will be (the tgt date can be a WGM or Ballot Cycle); send dates to pmo@HL7.org.","")</f>
        <v>Next Milestone Date Is: 2018 Jan WGM/Ballot
Determine when the next deliverable will be (the tgt date can be a WGM or Ballot Cycle); send dates to pmo@HL7.org.</v>
      </c>
    </row>
    <row r="152" spans="1:6" s="70" customFormat="1">
      <c r="A152" s="73" t="s">
        <v>864</v>
      </c>
      <c r="B152" s="43" t="str">
        <f ca="1">IF(AND('Pjt Insight Project List'!AO152&lt;TODAY()-120,ISTEXT('Pjt Insight Project List'!C152:C152)),"Pjt Insight Next Milestone Behind&gt;120 Days","")</f>
        <v/>
      </c>
      <c r="C152" s="43" t="str">
        <f ca="1">IF(AND('Pjt Insight Project List'!AO152&lt;TODAY()-120,ISTEXT('Pjt Insight Project List'!C152:C152)),'Pjt Insight Project List'!C152:C152,"")</f>
        <v/>
      </c>
      <c r="D152" s="43" t="str">
        <f ca="1">IF(AND('Pjt Insight Project List'!AO152&lt;TODAY()-120,ISTEXT('Pjt Insight Project List'!B152:B152)),'Pjt Insight Project List'!B152:B152,"")</f>
        <v/>
      </c>
      <c r="E152" s="43" t="str">
        <f ca="1">IF(AND('Pjt Insight Project List'!AO152&lt;TODAY()-120,ISNUMBER('Pjt Insight Project List'!A152:A152)),'Pjt Insight Project List'!A152:A152,"")</f>
        <v/>
      </c>
      <c r="F152" s="43" t="str">
        <f ca="1">IF(AND('Pjt Insight Project List'!AO152&lt;TODAY()-120,ISTEXT('Pjt Insight Project List'!M152:M152)),("Next Milestone Date Is: "&amp;'Pjt Insight Project List'!M152:M152)&amp;CHAR(10)&amp;"Determine when the next deliverable will be (the tgt date can be a WGM or Ballot Cycle); send dates to pmo@HL7.org.","")</f>
        <v/>
      </c>
    </row>
    <row r="153" spans="1:6" s="70" customFormat="1">
      <c r="A153" s="73" t="s">
        <v>865</v>
      </c>
      <c r="B153" s="43" t="str">
        <f ca="1">IF(AND('Pjt Insight Project List'!AO153&lt;TODAY()-120,ISTEXT('Pjt Insight Project List'!C153:C153)),"Pjt Insight Next Milestone Behind&gt;120 Days","")</f>
        <v/>
      </c>
      <c r="C153" s="43" t="str">
        <f ca="1">IF(AND('Pjt Insight Project List'!AO153&lt;TODAY()-120,ISTEXT('Pjt Insight Project List'!C153:C153)),'Pjt Insight Project List'!C153:C153,"")</f>
        <v/>
      </c>
      <c r="D153" s="43" t="str">
        <f ca="1">IF(AND('Pjt Insight Project List'!AO153&lt;TODAY()-120,ISTEXT('Pjt Insight Project List'!B153:B153)),'Pjt Insight Project List'!B153:B153,"")</f>
        <v/>
      </c>
      <c r="E153" s="43" t="str">
        <f ca="1">IF(AND('Pjt Insight Project List'!AO153&lt;TODAY()-120,ISNUMBER('Pjt Insight Project List'!A153:A153)),'Pjt Insight Project List'!A153:A153,"")</f>
        <v/>
      </c>
      <c r="F153" s="43" t="str">
        <f ca="1">IF(AND('Pjt Insight Project List'!AO153&lt;TODAY()-120,ISTEXT('Pjt Insight Project List'!M153:M153)),("Next Milestone Date Is: "&amp;'Pjt Insight Project List'!M153:M153)&amp;CHAR(10)&amp;"Determine when the next deliverable will be (the tgt date can be a WGM or Ballot Cycle); send dates to pmo@HL7.org.","")</f>
        <v/>
      </c>
    </row>
    <row r="154" spans="1:6" s="70" customFormat="1" ht="39.6">
      <c r="A154" s="76" t="s">
        <v>866</v>
      </c>
      <c r="B154" s="43" t="str">
        <f ca="1">IF(AND('Pjt Insight Project List'!AO154&lt;TODAY()-120,ISTEXT('Pjt Insight Project List'!C154:C154)),"Pjt Insight Next Milestone Behind&gt;120 Days","")</f>
        <v>Pjt Insight Next Milestone Behind&gt;120 Days</v>
      </c>
      <c r="C154" s="43" t="str">
        <f ca="1">IF(AND('Pjt Insight Project List'!AO154&lt;TODAY()-120,ISTEXT('Pjt Insight Project List'!C154:C154)),'Pjt Insight Project List'!C154:C154,"")</f>
        <v>Imaging Integration Work Group</v>
      </c>
      <c r="D154" s="43" t="str">
        <f ca="1">IF(AND('Pjt Insight Project List'!AO154&lt;TODAY()-120,ISTEXT('Pjt Insight Project List'!B154:B154)),'Pjt Insight Project List'!B154:B154,"")</f>
        <v>FHIRcast: Application Context Synchronization in FHIR</v>
      </c>
      <c r="E154" s="43">
        <f ca="1">IF(AND('Pjt Insight Project List'!AO154&lt;TODAY()-120,ISNUMBER('Pjt Insight Project List'!A154:A154)),'Pjt Insight Project List'!A154:A154,"")</f>
        <v>1392</v>
      </c>
      <c r="F154" s="43" t="str">
        <f ca="1">IF(AND('Pjt Insight Project List'!AO154&lt;TODAY()-120,ISTEXT('Pjt Insight Project List'!M154:M154)),("Next Milestone Date Is: "&amp;'Pjt Insight Project List'!M154:M154)&amp;CHAR(10)&amp;"Determine when the next deliverable will be (the tgt date can be a WGM or Ballot Cycle); send dates to pmo@HL7.org.","")</f>
        <v>Next Milestone Date Is: 2018 May WGM/Ballot
Determine when the next deliverable will be (the tgt date can be a WGM or Ballot Cycle); send dates to pmo@HL7.org.</v>
      </c>
    </row>
    <row r="155" spans="1:6" s="70" customFormat="1">
      <c r="A155" s="73" t="s">
        <v>867</v>
      </c>
      <c r="B155" s="43" t="str">
        <f ca="1">IF(AND('Pjt Insight Project List'!AO155&lt;TODAY()-120,ISTEXT('Pjt Insight Project List'!C155:C155)),"Pjt Insight Next Milestone Behind&gt;120 Days","")</f>
        <v/>
      </c>
      <c r="C155" s="43" t="str">
        <f ca="1">IF(AND('Pjt Insight Project List'!AO155&lt;TODAY()-120,ISTEXT('Pjt Insight Project List'!C155:C155)),'Pjt Insight Project List'!C155:C155,"")</f>
        <v/>
      </c>
      <c r="D155" s="43" t="str">
        <f ca="1">IF(AND('Pjt Insight Project List'!AO155&lt;TODAY()-120,ISTEXT('Pjt Insight Project List'!B155:B155)),'Pjt Insight Project List'!B155:B155,"")</f>
        <v/>
      </c>
      <c r="E155" s="43" t="str">
        <f ca="1">IF(AND('Pjt Insight Project List'!AO155&lt;TODAY()-120,ISNUMBER('Pjt Insight Project List'!A155:A155)),'Pjt Insight Project List'!A155:A155,"")</f>
        <v/>
      </c>
      <c r="F155" s="43" t="str">
        <f ca="1">IF(AND('Pjt Insight Project List'!AO155&lt;TODAY()-120,ISTEXT('Pjt Insight Project List'!M155:M155)),("Next Milestone Date Is: "&amp;'Pjt Insight Project List'!M155:M155)&amp;CHAR(10)&amp;"Determine when the next deliverable will be (the tgt date can be a WGM or Ballot Cycle); send dates to pmo@HL7.org.","")</f>
        <v/>
      </c>
    </row>
    <row r="156" spans="1:6">
      <c r="A156" s="73" t="s">
        <v>868</v>
      </c>
      <c r="B156" s="43" t="str">
        <f ca="1">IF(AND('Pjt Insight Project List'!AO156&lt;TODAY()-120,ISTEXT('Pjt Insight Project List'!C156:C156)),"Pjt Insight Next Milestone Behind&gt;120 Days","")</f>
        <v/>
      </c>
      <c r="C156" s="43" t="str">
        <f ca="1">IF(AND('Pjt Insight Project List'!AO156&lt;TODAY()-120,ISTEXT('Pjt Insight Project List'!C156:C156)),'Pjt Insight Project List'!C156:C156,"")</f>
        <v/>
      </c>
      <c r="D156" s="43" t="str">
        <f ca="1">IF(AND('Pjt Insight Project List'!AO156&lt;TODAY()-120,ISTEXT('Pjt Insight Project List'!B156:B156)),'Pjt Insight Project List'!B156:B156,"")</f>
        <v/>
      </c>
      <c r="E156" s="43" t="str">
        <f ca="1">IF(AND('Pjt Insight Project List'!AO156&lt;TODAY()-120,ISNUMBER('Pjt Insight Project List'!A156:A156)),'Pjt Insight Project List'!A156:A156,"")</f>
        <v/>
      </c>
      <c r="F156" s="43" t="str">
        <f ca="1">IF(AND('Pjt Insight Project List'!AO156&lt;TODAY()-120,ISTEXT('Pjt Insight Project List'!M156:M156)),("Next Milestone Date Is: "&amp;'Pjt Insight Project List'!M156:M156)&amp;CHAR(10)&amp;"Determine when the next deliverable will be (the tgt date can be a WGM or Ballot Cycle); send dates to pmo@HL7.org.","")</f>
        <v/>
      </c>
    </row>
    <row r="157" spans="1:6">
      <c r="A157" s="76" t="s">
        <v>869</v>
      </c>
      <c r="B157" s="43" t="str">
        <f ca="1">IF(AND('Pjt Insight Project List'!AO157&lt;TODAY()-120,ISTEXT('Pjt Insight Project List'!C157:C157)),"Pjt Insight Next Milestone Behind&gt;120 Days","")</f>
        <v/>
      </c>
      <c r="C157" s="43" t="str">
        <f ca="1">IF(AND('Pjt Insight Project List'!AO157&lt;TODAY()-120,ISTEXT('Pjt Insight Project List'!C157:C157)),'Pjt Insight Project List'!C157:C157,"")</f>
        <v/>
      </c>
      <c r="D157" s="43" t="str">
        <f ca="1">IF(AND('Pjt Insight Project List'!AO157&lt;TODAY()-120,ISTEXT('Pjt Insight Project List'!B157:B157)),'Pjt Insight Project List'!B157:B157,"")</f>
        <v/>
      </c>
      <c r="E157" s="43" t="str">
        <f ca="1">IF(AND('Pjt Insight Project List'!AO157&lt;TODAY()-120,ISNUMBER('Pjt Insight Project List'!A157:A157)),'Pjt Insight Project List'!A157:A157,"")</f>
        <v/>
      </c>
      <c r="F157" s="43" t="str">
        <f ca="1">IF(AND('Pjt Insight Project List'!AO157&lt;TODAY()-120,ISTEXT('Pjt Insight Project List'!M157:M157)),("Next Milestone Date Is: "&amp;'Pjt Insight Project List'!M157:M157)&amp;CHAR(10)&amp;"Determine when the next deliverable will be (the tgt date can be a WGM or Ballot Cycle); send dates to pmo@HL7.org.","")</f>
        <v/>
      </c>
    </row>
    <row r="158" spans="1:6" s="70" customFormat="1">
      <c r="A158" s="73" t="s">
        <v>870</v>
      </c>
      <c r="B158" s="43" t="str">
        <f ca="1">IF(AND('Pjt Insight Project List'!AO158&lt;TODAY()-120,ISTEXT('Pjt Insight Project List'!C158:C158)),"Pjt Insight Next Milestone Behind&gt;120 Days","")</f>
        <v/>
      </c>
      <c r="C158" s="43" t="str">
        <f ca="1">IF(AND('Pjt Insight Project List'!AO158&lt;TODAY()-120,ISTEXT('Pjt Insight Project List'!C158:C158)),'Pjt Insight Project List'!C158:C158,"")</f>
        <v/>
      </c>
      <c r="D158" s="43" t="str">
        <f ca="1">IF(AND('Pjt Insight Project List'!AO158&lt;TODAY()-120,ISTEXT('Pjt Insight Project List'!B158:B158)),'Pjt Insight Project List'!B158:B158,"")</f>
        <v/>
      </c>
      <c r="E158" s="43" t="str">
        <f ca="1">IF(AND('Pjt Insight Project List'!AO158&lt;TODAY()-120,ISNUMBER('Pjt Insight Project List'!A158:A158)),'Pjt Insight Project List'!A158:A158,"")</f>
        <v/>
      </c>
      <c r="F158" s="43" t="str">
        <f ca="1">IF(AND('Pjt Insight Project List'!AO158&lt;TODAY()-120,ISTEXT('Pjt Insight Project List'!M158:M158)),("Next Milestone Date Is: "&amp;'Pjt Insight Project List'!M158:M158)&amp;CHAR(10)&amp;"Determine when the next deliverable will be (the tgt date can be a WGM or Ballot Cycle); send dates to pmo@HL7.org.","")</f>
        <v/>
      </c>
    </row>
    <row r="159" spans="1:6">
      <c r="A159" s="73" t="s">
        <v>871</v>
      </c>
      <c r="B159" s="43" t="str">
        <f ca="1">IF(AND('Pjt Insight Project List'!AO159&lt;TODAY()-120,ISTEXT('Pjt Insight Project List'!C159:C159)),"Pjt Insight Next Milestone Behind&gt;120 Days","")</f>
        <v/>
      </c>
      <c r="C159" s="43" t="str">
        <f ca="1">IF(AND('Pjt Insight Project List'!AO159&lt;TODAY()-120,ISTEXT('Pjt Insight Project List'!C159:C159)),'Pjt Insight Project List'!C159:C159,"")</f>
        <v/>
      </c>
      <c r="D159" s="43" t="str">
        <f ca="1">IF(AND('Pjt Insight Project List'!AO159&lt;TODAY()-120,ISTEXT('Pjt Insight Project List'!B159:B159)),'Pjt Insight Project List'!B159:B159,"")</f>
        <v/>
      </c>
      <c r="E159" s="43" t="str">
        <f ca="1">IF(AND('Pjt Insight Project List'!AO159&lt;TODAY()-120,ISNUMBER('Pjt Insight Project List'!A159:A159)),'Pjt Insight Project List'!A159:A159,"")</f>
        <v/>
      </c>
      <c r="F159" s="43" t="str">
        <f ca="1">IF(AND('Pjt Insight Project List'!AO159&lt;TODAY()-120,ISTEXT('Pjt Insight Project List'!M159:M159)),("Next Milestone Date Is: "&amp;'Pjt Insight Project List'!M159:M159)&amp;CHAR(10)&amp;"Determine when the next deliverable will be (the tgt date can be a WGM or Ballot Cycle); send dates to pmo@HL7.org.","")</f>
        <v/>
      </c>
    </row>
    <row r="160" spans="1:6" s="70" customFormat="1">
      <c r="A160" s="76" t="s">
        <v>872</v>
      </c>
      <c r="B160" s="43" t="str">
        <f ca="1">IF(AND('Pjt Insight Project List'!AO160&lt;TODAY()-120,ISTEXT('Pjt Insight Project List'!C160:C160)),"Pjt Insight Next Milestone Behind&gt;120 Days","")</f>
        <v/>
      </c>
      <c r="C160" s="43" t="str">
        <f ca="1">IF(AND('Pjt Insight Project List'!AO160&lt;TODAY()-120,ISTEXT('Pjt Insight Project List'!C160:C160)),'Pjt Insight Project List'!C160:C160,"")</f>
        <v/>
      </c>
      <c r="D160" s="43" t="str">
        <f ca="1">IF(AND('Pjt Insight Project List'!AO160&lt;TODAY()-120,ISTEXT('Pjt Insight Project List'!B160:B160)),'Pjt Insight Project List'!B160:B160,"")</f>
        <v/>
      </c>
      <c r="E160" s="43" t="str">
        <f ca="1">IF(AND('Pjt Insight Project List'!AO160&lt;TODAY()-120,ISNUMBER('Pjt Insight Project List'!A160:A160)),'Pjt Insight Project List'!A160:A160,"")</f>
        <v/>
      </c>
      <c r="F160" s="43" t="str">
        <f ca="1">IF(AND('Pjt Insight Project List'!AO160&lt;TODAY()-120,ISTEXT('Pjt Insight Project List'!M160:M160)),("Next Milestone Date Is: "&amp;'Pjt Insight Project List'!M160:M160)&amp;CHAR(10)&amp;"Determine when the next deliverable will be (the tgt date can be a WGM or Ballot Cycle); send dates to pmo@HL7.org.","")</f>
        <v/>
      </c>
    </row>
    <row r="161" spans="1:6" s="70" customFormat="1">
      <c r="A161" s="73" t="s">
        <v>873</v>
      </c>
      <c r="B161" s="43" t="str">
        <f ca="1">IF(AND('Pjt Insight Project List'!AO161&lt;TODAY()-120,ISTEXT('Pjt Insight Project List'!C161:C161)),"Pjt Insight Next Milestone Behind&gt;120 Days","")</f>
        <v/>
      </c>
      <c r="C161" s="43" t="str">
        <f ca="1">IF(AND('Pjt Insight Project List'!AO161&lt;TODAY()-120,ISTEXT('Pjt Insight Project List'!C161:C161)),'Pjt Insight Project List'!C161:C161,"")</f>
        <v/>
      </c>
      <c r="D161" s="43" t="str">
        <f ca="1">IF(AND('Pjt Insight Project List'!AO161&lt;TODAY()-120,ISTEXT('Pjt Insight Project List'!B161:B161)),'Pjt Insight Project List'!B161:B161,"")</f>
        <v/>
      </c>
      <c r="E161" s="43" t="str">
        <f ca="1">IF(AND('Pjt Insight Project List'!AO161&lt;TODAY()-120,ISNUMBER('Pjt Insight Project List'!A161:A161)),'Pjt Insight Project List'!A161:A161,"")</f>
        <v/>
      </c>
      <c r="F161" s="43" t="str">
        <f ca="1">IF(AND('Pjt Insight Project List'!AO161&lt;TODAY()-120,ISTEXT('Pjt Insight Project List'!M161:M161)),("Next Milestone Date Is: "&amp;'Pjt Insight Project List'!M161:M161)&amp;CHAR(10)&amp;"Determine when the next deliverable will be (the tgt date can be a WGM or Ballot Cycle); send dates to pmo@HL7.org.","")</f>
        <v/>
      </c>
    </row>
    <row r="162" spans="1:6" s="70" customFormat="1">
      <c r="A162" s="73" t="s">
        <v>874</v>
      </c>
      <c r="B162" s="43" t="str">
        <f ca="1">IF(AND('Pjt Insight Project List'!AO162&lt;TODAY()-120,ISTEXT('Pjt Insight Project List'!C162:C162)),"Pjt Insight Next Milestone Behind&gt;120 Days","")</f>
        <v/>
      </c>
      <c r="C162" s="43" t="str">
        <f ca="1">IF(AND('Pjt Insight Project List'!AO162&lt;TODAY()-120,ISTEXT('Pjt Insight Project List'!C162:C162)),'Pjt Insight Project List'!C162:C162,"")</f>
        <v/>
      </c>
      <c r="D162" s="43" t="str">
        <f ca="1">IF(AND('Pjt Insight Project List'!AO162&lt;TODAY()-120,ISTEXT('Pjt Insight Project List'!B162:B162)),'Pjt Insight Project List'!B162:B162,"")</f>
        <v/>
      </c>
      <c r="E162" s="43" t="str">
        <f ca="1">IF(AND('Pjt Insight Project List'!AO162&lt;TODAY()-120,ISNUMBER('Pjt Insight Project List'!A162:A162)),'Pjt Insight Project List'!A162:A162,"")</f>
        <v/>
      </c>
      <c r="F162" s="43" t="str">
        <f ca="1">IF(AND('Pjt Insight Project List'!AO162&lt;TODAY()-120,ISTEXT('Pjt Insight Project List'!M162:M162)),("Next Milestone Date Is: "&amp;'Pjt Insight Project List'!M162:M162)&amp;CHAR(10)&amp;"Determine when the next deliverable will be (the tgt date can be a WGM or Ballot Cycle); send dates to pmo@HL7.org.","")</f>
        <v/>
      </c>
    </row>
    <row r="163" spans="1:6" s="70" customFormat="1">
      <c r="A163" s="76" t="s">
        <v>875</v>
      </c>
      <c r="B163" s="43" t="str">
        <f ca="1">IF(AND('Pjt Insight Project List'!AO163&lt;TODAY()-120,ISTEXT('Pjt Insight Project List'!C163:C163)),"Pjt Insight Next Milestone Behind&gt;120 Days","")</f>
        <v/>
      </c>
      <c r="C163" s="43" t="str">
        <f ca="1">IF(AND('Pjt Insight Project List'!AO163&lt;TODAY()-120,ISTEXT('Pjt Insight Project List'!C163:C163)),'Pjt Insight Project List'!C163:C163,"")</f>
        <v/>
      </c>
      <c r="D163" s="43" t="str">
        <f ca="1">IF(AND('Pjt Insight Project List'!AO163&lt;TODAY()-120,ISTEXT('Pjt Insight Project List'!B163:B163)),'Pjt Insight Project List'!B163:B163,"")</f>
        <v/>
      </c>
      <c r="E163" s="43" t="str">
        <f ca="1">IF(AND('Pjt Insight Project List'!AO163&lt;TODAY()-120,ISNUMBER('Pjt Insight Project List'!A163:A163)),'Pjt Insight Project List'!A163:A163,"")</f>
        <v/>
      </c>
      <c r="F163" s="43" t="str">
        <f ca="1">IF(AND('Pjt Insight Project List'!AO163&lt;TODAY()-120,ISTEXT('Pjt Insight Project List'!M163:M163)),("Next Milestone Date Is: "&amp;'Pjt Insight Project List'!M163:M163)&amp;CHAR(10)&amp;"Determine when the next deliverable will be (the tgt date can be a WGM or Ballot Cycle); send dates to pmo@HL7.org.","")</f>
        <v/>
      </c>
    </row>
    <row r="164" spans="1:6" ht="39.6">
      <c r="A164" s="73" t="s">
        <v>876</v>
      </c>
      <c r="B164" s="43" t="str">
        <f ca="1">IF(AND('Pjt Insight Project List'!AO164&lt;TODAY()-120,ISTEXT('Pjt Insight Project List'!C164:C164)),"Pjt Insight Next Milestone Behind&gt;120 Days","")</f>
        <v>Pjt Insight Next Milestone Behind&gt;120 Days</v>
      </c>
      <c r="C164" s="43" t="str">
        <f ca="1">IF(AND('Pjt Insight Project List'!AO164&lt;TODAY()-120,ISTEXT('Pjt Insight Project List'!C164:C164)),'Pjt Insight Project List'!C164:C164,"")</f>
        <v>Infrastructure and Messaging Work Group</v>
      </c>
      <c r="D164" s="43" t="str">
        <f ca="1">IF(AND('Pjt Insight Project List'!AO164&lt;TODAY()-120,ISTEXT('Pjt Insight Project List'!B164:B164)),'Pjt Insight Project List'!B164:B164,"")</f>
        <v>Shared Messages R4</v>
      </c>
      <c r="E164" s="43">
        <f ca="1">IF(AND('Pjt Insight Project List'!AO164&lt;TODAY()-120,ISNUMBER('Pjt Insight Project List'!A164:A164)),'Pjt Insight Project List'!A164:A164,"")</f>
        <v>884</v>
      </c>
      <c r="F164" s="43" t="str">
        <f ca="1">IF(AND('Pjt Insight Project List'!AO164&lt;TODAY()-120,ISTEXT('Pjt Insight Project List'!M164:M164)),("Next Milestone Date Is: "&amp;'Pjt Insight Project List'!M164:M164)&amp;CHAR(10)&amp;"Determine when the next deliverable will be (the tgt date can be a WGM or Ballot Cycle); send dates to pmo@HL7.org.","")</f>
        <v>Next Milestone Date Is: 2014 Jan WGM/Ballot
Determine when the next deliverable will be (the tgt date can be a WGM or Ballot Cycle); send dates to pmo@HL7.org.</v>
      </c>
    </row>
    <row r="165" spans="1:6" s="70" customFormat="1">
      <c r="A165" s="73" t="s">
        <v>877</v>
      </c>
      <c r="B165" s="43" t="str">
        <f ca="1">IF(AND('Pjt Insight Project List'!AO165&lt;TODAY()-120,ISTEXT('Pjt Insight Project List'!C165:C165)),"Pjt Insight Next Milestone Behind&gt;120 Days","")</f>
        <v/>
      </c>
      <c r="C165" s="43" t="str">
        <f ca="1">IF(AND('Pjt Insight Project List'!AO165&lt;TODAY()-120,ISTEXT('Pjt Insight Project List'!C165:C165)),'Pjt Insight Project List'!C165:C165,"")</f>
        <v/>
      </c>
      <c r="D165" s="43" t="str">
        <f ca="1">IF(AND('Pjt Insight Project List'!AO165&lt;TODAY()-120,ISTEXT('Pjt Insight Project List'!B165:B165)),'Pjt Insight Project List'!B165:B165,"")</f>
        <v/>
      </c>
      <c r="E165" s="43" t="str">
        <f ca="1">IF(AND('Pjt Insight Project List'!AO165&lt;TODAY()-120,ISNUMBER('Pjt Insight Project List'!A165:A165)),'Pjt Insight Project List'!A165:A165,"")</f>
        <v/>
      </c>
      <c r="F165" s="43" t="str">
        <f ca="1">IF(AND('Pjt Insight Project List'!AO165&lt;TODAY()-120,ISTEXT('Pjt Insight Project List'!M165:M165)),("Next Milestone Date Is: "&amp;'Pjt Insight Project List'!M165:M165)&amp;CHAR(10)&amp;"Determine when the next deliverable will be (the tgt date can be a WGM or Ballot Cycle); send dates to pmo@HL7.org.","")</f>
        <v/>
      </c>
    </row>
    <row r="166" spans="1:6">
      <c r="A166" s="76" t="s">
        <v>878</v>
      </c>
      <c r="B166" s="43" t="str">
        <f ca="1">IF(AND('Pjt Insight Project List'!AO166&lt;TODAY()-120,ISTEXT('Pjt Insight Project List'!C166:C166)),"Pjt Insight Next Milestone Behind&gt;120 Days","")</f>
        <v/>
      </c>
      <c r="C166" s="43" t="str">
        <f ca="1">IF(AND('Pjt Insight Project List'!AO166&lt;TODAY()-120,ISTEXT('Pjt Insight Project List'!C166:C166)),'Pjt Insight Project List'!C166:C166,"")</f>
        <v/>
      </c>
      <c r="D166" s="43" t="str">
        <f ca="1">IF(AND('Pjt Insight Project List'!AO166&lt;TODAY()-120,ISTEXT('Pjt Insight Project List'!B166:B166)),'Pjt Insight Project List'!B166:B166,"")</f>
        <v/>
      </c>
      <c r="E166" s="43" t="str">
        <f ca="1">IF(AND('Pjt Insight Project List'!AO166&lt;TODAY()-120,ISNUMBER('Pjt Insight Project List'!A166:A166)),'Pjt Insight Project List'!A166:A166,"")</f>
        <v/>
      </c>
      <c r="F166" s="43" t="str">
        <f ca="1">IF(AND('Pjt Insight Project List'!AO166&lt;TODAY()-120,ISTEXT('Pjt Insight Project List'!M166:M166)),("Next Milestone Date Is: "&amp;'Pjt Insight Project List'!M166:M166)&amp;CHAR(10)&amp;"Determine when the next deliverable will be (the tgt date can be a WGM or Ballot Cycle); send dates to pmo@HL7.org.","")</f>
        <v/>
      </c>
    </row>
    <row r="167" spans="1:6" s="70" customFormat="1" ht="39.6">
      <c r="A167" s="73" t="s">
        <v>879</v>
      </c>
      <c r="B167" s="43" t="str">
        <f ca="1">IF(AND('Pjt Insight Project List'!AO167&lt;TODAY()-120,ISTEXT('Pjt Insight Project List'!C167:C167)),"Pjt Insight Next Milestone Behind&gt;120 Days","")</f>
        <v>Pjt Insight Next Milestone Behind&gt;120 Days</v>
      </c>
      <c r="C167" s="43" t="str">
        <f ca="1">IF(AND('Pjt Insight Project List'!AO167&lt;TODAY()-120,ISTEXT('Pjt Insight Project List'!C167:C167)),'Pjt Insight Project List'!C167:C167,"")</f>
        <v>International Mentoring Committee</v>
      </c>
      <c r="D167" s="43" t="str">
        <f ca="1">IF(AND('Pjt Insight Project List'!AO167&lt;TODAY()-120,ISTEXT('Pjt Insight Project List'!B167:B167)),'Pjt Insight Project List'!B167:B167,"")</f>
        <v>Focus on the formation of an HL7 Affiliate(s) in eastern Africa.</v>
      </c>
      <c r="E167" s="43">
        <f ca="1">IF(AND('Pjt Insight Project List'!AO167&lt;TODAY()-120,ISNUMBER('Pjt Insight Project List'!A167:A167)),'Pjt Insight Project List'!A167:A167,"")</f>
        <v>1249</v>
      </c>
      <c r="F167" s="43" t="str">
        <f ca="1">IF(AND('Pjt Insight Project List'!AO167&lt;TODAY()-120,ISTEXT('Pjt Insight Project List'!M167:M167)),("Next Milestone Date Is: "&amp;'Pjt Insight Project List'!M167:M167)&amp;CHAR(10)&amp;"Determine when the next deliverable will be (the tgt date can be a WGM or Ballot Cycle); send dates to pmo@HL7.org.","")</f>
        <v>Next Milestone Date Is: 2016 May WGM/Ballot
Determine when the next deliverable will be (the tgt date can be a WGM or Ballot Cycle); send dates to pmo@HL7.org.</v>
      </c>
    </row>
    <row r="168" spans="1:6" ht="39.6">
      <c r="A168" s="73" t="s">
        <v>880</v>
      </c>
      <c r="B168" s="43" t="str">
        <f ca="1">IF(AND('Pjt Insight Project List'!AO168&lt;TODAY()-120,ISTEXT('Pjt Insight Project List'!C168:C168)),"Pjt Insight Next Milestone Behind&gt;120 Days","")</f>
        <v>Pjt Insight Next Milestone Behind&gt;120 Days</v>
      </c>
      <c r="C168" s="43" t="str">
        <f ca="1">IF(AND('Pjt Insight Project List'!AO168&lt;TODAY()-120,ISTEXT('Pjt Insight Project List'!C168:C168)),'Pjt Insight Project List'!C168:C168,"")</f>
        <v>International Mentoring Committee</v>
      </c>
      <c r="D168" s="43" t="str">
        <f ca="1">IF(AND('Pjt Insight Project List'!AO168&lt;TODAY()-120,ISTEXT('Pjt Insight Project List'!B168:B168)),'Pjt Insight Project List'!B168:B168,"")</f>
        <v>Assist the Health Development Organization</v>
      </c>
      <c r="E168" s="43">
        <f ca="1">IF(AND('Pjt Insight Project List'!AO168&lt;TODAY()-120,ISNUMBER('Pjt Insight Project List'!A168:A168)),'Pjt Insight Project List'!A168:A168,"")</f>
        <v>1252</v>
      </c>
      <c r="F168" s="43" t="str">
        <f ca="1">IF(AND('Pjt Insight Project List'!AO168&lt;TODAY()-120,ISTEXT('Pjt Insight Project List'!M168:M168)),("Next Milestone Date Is: "&amp;'Pjt Insight Project List'!M168:M168)&amp;CHAR(10)&amp;"Determine when the next deliverable will be (the tgt date can be a WGM or Ballot Cycle); send dates to pmo@HL7.org.","")</f>
        <v>Next Milestone Date Is: 2018 May WGM/Ballot
Determine when the next deliverable will be (the tgt date can be a WGM or Ballot Cycle); send dates to pmo@HL7.org.</v>
      </c>
    </row>
    <row r="169" spans="1:6" ht="39.6">
      <c r="A169" s="76" t="s">
        <v>881</v>
      </c>
      <c r="B169" s="43" t="str">
        <f ca="1">IF(AND('Pjt Insight Project List'!AO169&lt;TODAY()-120,ISTEXT('Pjt Insight Project List'!C169:C169)),"Pjt Insight Next Milestone Behind&gt;120 Days","")</f>
        <v>Pjt Insight Next Milestone Behind&gt;120 Days</v>
      </c>
      <c r="C169" s="43" t="str">
        <f ca="1">IF(AND('Pjt Insight Project List'!AO169&lt;TODAY()-120,ISTEXT('Pjt Insight Project List'!C169:C169)),'Pjt Insight Project List'!C169:C169,"")</f>
        <v>International Mentoring Committee</v>
      </c>
      <c r="D169" s="43" t="str">
        <f ca="1">IF(AND('Pjt Insight Project List'!AO169&lt;TODAY()-120,ISTEXT('Pjt Insight Project List'!B169:B169)),'Pjt Insight Project List'!B169:B169,"")</f>
        <v>Work with key health care stakeholders to create a Health Development Organization (HDO)</v>
      </c>
      <c r="E169" s="43">
        <f ca="1">IF(AND('Pjt Insight Project List'!AO169&lt;TODAY()-120,ISNUMBER('Pjt Insight Project List'!A169:A169)),'Pjt Insight Project List'!A169:A169,"")</f>
        <v>1251</v>
      </c>
      <c r="F169" s="43" t="str">
        <f ca="1">IF(AND('Pjt Insight Project List'!AO169&lt;TODAY()-120,ISTEXT('Pjt Insight Project List'!M169:M169)),("Next Milestone Date Is: "&amp;'Pjt Insight Project List'!M169:M169)&amp;CHAR(10)&amp;"Determine when the next deliverable will be (the tgt date can be a WGM or Ballot Cycle); send dates to pmo@HL7.org.","")</f>
        <v>Next Milestone Date Is: 2017 May WGM/Ballot
Determine when the next deliverable will be (the tgt date can be a WGM or Ballot Cycle); send dates to pmo@HL7.org.</v>
      </c>
    </row>
    <row r="170" spans="1:6" ht="39.6">
      <c r="A170" s="73" t="s">
        <v>882</v>
      </c>
      <c r="B170" s="43" t="str">
        <f ca="1">IF(AND('Pjt Insight Project List'!AO170&lt;TODAY()-120,ISTEXT('Pjt Insight Project List'!C170:C170)),"Pjt Insight Next Milestone Behind&gt;120 Days","")</f>
        <v>Pjt Insight Next Milestone Behind&gt;120 Days</v>
      </c>
      <c r="C170" s="43" t="str">
        <f ca="1">IF(AND('Pjt Insight Project List'!AO170&lt;TODAY()-120,ISTEXT('Pjt Insight Project List'!C170:C170)),'Pjt Insight Project List'!C170:C170,"")</f>
        <v>International Mentoring Committee</v>
      </c>
      <c r="D170" s="43" t="str">
        <f ca="1">IF(AND('Pjt Insight Project List'!AO170&lt;TODAY()-120,ISTEXT('Pjt Insight Project List'!B170:B170)),'Pjt Insight Project List'!B170:B170,"")</f>
        <v>Perform an internal process-improvement activity to review the International Mentoring Committee's methods of responding to requests for assistance from Affiliates.</v>
      </c>
      <c r="E170" s="43">
        <f ca="1">IF(AND('Pjt Insight Project List'!AO170&lt;TODAY()-120,ISNUMBER('Pjt Insight Project List'!A170:A170)),'Pjt Insight Project List'!A170:A170,"")</f>
        <v>1250</v>
      </c>
      <c r="F170" s="43" t="str">
        <f ca="1">IF(AND('Pjt Insight Project List'!AO170&lt;TODAY()-120,ISTEXT('Pjt Insight Project List'!M170:M170)),("Next Milestone Date Is: "&amp;'Pjt Insight Project List'!M170:M170)&amp;CHAR(10)&amp;"Determine when the next deliverable will be (the tgt date can be a WGM or Ballot Cycle); send dates to pmo@HL7.org.","")</f>
        <v>Next Milestone Date Is: 2016 Sept WGM/Ballot
Determine when the next deliverable will be (the tgt date can be a WGM or Ballot Cycle); send dates to pmo@HL7.org.</v>
      </c>
    </row>
    <row r="171" spans="1:6">
      <c r="A171" s="73" t="s">
        <v>883</v>
      </c>
      <c r="B171" s="43" t="str">
        <f ca="1">IF(AND('Pjt Insight Project List'!AO171&lt;TODAY()-120,ISTEXT('Pjt Insight Project List'!C171:C171)),"Pjt Insight Next Milestone Behind&gt;120 Days","")</f>
        <v/>
      </c>
      <c r="C171" s="43" t="str">
        <f ca="1">IF(AND('Pjt Insight Project List'!AO171&lt;TODAY()-120,ISTEXT('Pjt Insight Project List'!C171:C171)),'Pjt Insight Project List'!C171:C171,"")</f>
        <v/>
      </c>
      <c r="D171" s="43" t="str">
        <f ca="1">IF(AND('Pjt Insight Project List'!AO171&lt;TODAY()-120,ISTEXT('Pjt Insight Project List'!B171:B171)),'Pjt Insight Project List'!B171:B171,"")</f>
        <v/>
      </c>
      <c r="E171" s="43" t="str">
        <f ca="1">IF(AND('Pjt Insight Project List'!AO171&lt;TODAY()-120,ISNUMBER('Pjt Insight Project List'!A171:A171)),'Pjt Insight Project List'!A171:A171,"")</f>
        <v/>
      </c>
      <c r="F171" s="43" t="str">
        <f ca="1">IF(AND('Pjt Insight Project List'!AO171&lt;TODAY()-120,ISTEXT('Pjt Insight Project List'!M171:M171)),("Next Milestone Date Is: "&amp;'Pjt Insight Project List'!M171:M171)&amp;CHAR(10)&amp;"Determine when the next deliverable will be (the tgt date can be a WGM or Ballot Cycle); send dates to pmo@HL7.org.","")</f>
        <v/>
      </c>
    </row>
    <row r="172" spans="1:6" s="70" customFormat="1" ht="39.6">
      <c r="A172" s="76" t="s">
        <v>884</v>
      </c>
      <c r="B172" s="43" t="str">
        <f ca="1">IF(AND('Pjt Insight Project List'!AO172&lt;TODAY()-120,ISTEXT('Pjt Insight Project List'!C172:C172)),"Pjt Insight Next Milestone Behind&gt;120 Days","")</f>
        <v>Pjt Insight Next Milestone Behind&gt;120 Days</v>
      </c>
      <c r="C172" s="43" t="str">
        <f ca="1">IF(AND('Pjt Insight Project List'!AO172&lt;TODAY()-120,ISTEXT('Pjt Insight Project List'!C172:C172)),'Pjt Insight Project List'!C172:C172,"")</f>
        <v>Learning Health Systems Work Group</v>
      </c>
      <c r="D172" s="43" t="str">
        <f ca="1">IF(AND('Pjt Insight Project List'!AO172&lt;TODAY()-120,ISTEXT('Pjt Insight Project List'!B172:B172)),'Pjt Insight Project List'!B172:B172,"")</f>
        <v>Care Team Domain Analysis Model</v>
      </c>
      <c r="E172" s="43">
        <f ca="1">IF(AND('Pjt Insight Project List'!AO172&lt;TODAY()-120,ISNUMBER('Pjt Insight Project List'!A172:A172)),'Pjt Insight Project List'!A172:A172,"")</f>
        <v>1317</v>
      </c>
      <c r="F172" s="43" t="str">
        <f ca="1">IF(AND('Pjt Insight Project List'!AO172&lt;TODAY()-120,ISTEXT('Pjt Insight Project List'!M172:M172)),("Next Milestone Date Is: "&amp;'Pjt Insight Project List'!M172:M172)&amp;CHAR(10)&amp;"Determine when the next deliverable will be (the tgt date can be a WGM or Ballot Cycle); send dates to pmo@HL7.org.","")</f>
        <v>Next Milestone Date Is: 2017 Sept WGM/Ballot
Determine when the next deliverable will be (the tgt date can be a WGM or Ballot Cycle); send dates to pmo@HL7.org.</v>
      </c>
    </row>
    <row r="173" spans="1:6" s="70" customFormat="1" ht="39.6">
      <c r="A173" s="73" t="s">
        <v>885</v>
      </c>
      <c r="B173" s="43" t="str">
        <f ca="1">IF(AND('Pjt Insight Project List'!AO173&lt;TODAY()-120,ISTEXT('Pjt Insight Project List'!C173:C173)),"Pjt Insight Next Milestone Behind&gt;120 Days","")</f>
        <v>Pjt Insight Next Milestone Behind&gt;120 Days</v>
      </c>
      <c r="C173" s="43" t="str">
        <f ca="1">IF(AND('Pjt Insight Project List'!AO173&lt;TODAY()-120,ISTEXT('Pjt Insight Project List'!C173:C173)),'Pjt Insight Project List'!C173:C173,"")</f>
        <v>Mobile Health Work Group</v>
      </c>
      <c r="D173" s="43" t="str">
        <f ca="1">IF(AND('Pjt Insight Project List'!AO173&lt;TODAY()-120,ISTEXT('Pjt Insight Project List'!B173:B173)),'Pjt Insight Project List'!B173:B173,"")</f>
        <v>HL7 CMHAFF Normative Ballot (PSS in confluence)</v>
      </c>
      <c r="E173" s="43">
        <f ca="1">IF(AND('Pjt Insight Project List'!AO173&lt;TODAY()-120,ISNUMBER('Pjt Insight Project List'!A173:A173)),'Pjt Insight Project List'!A173:A173,"")</f>
        <v>1452</v>
      </c>
      <c r="F173" s="43" t="str">
        <f ca="1">IF(AND('Pjt Insight Project List'!AO173&lt;TODAY()-120,ISTEXT('Pjt Insight Project List'!M173:M173)),("Next Milestone Date Is: "&amp;'Pjt Insight Project List'!M173:M173)&amp;CHAR(10)&amp;"Determine when the next deliverable will be (the tgt date can be a WGM or Ballot Cycle); send dates to pmo@HL7.org.","")</f>
        <v>Next Milestone Date Is: 2018 May WGM/Ballot
Determine when the next deliverable will be (the tgt date can be a WGM or Ballot Cycle); send dates to pmo@HL7.org.</v>
      </c>
    </row>
    <row r="174" spans="1:6" s="70" customFormat="1">
      <c r="A174" s="73" t="s">
        <v>886</v>
      </c>
      <c r="B174" s="43" t="str">
        <f ca="1">IF(AND('Pjt Insight Project List'!AO174&lt;TODAY()-120,ISTEXT('Pjt Insight Project List'!C174:C174)),"Pjt Insight Next Milestone Behind&gt;120 Days","")</f>
        <v/>
      </c>
      <c r="C174" s="43" t="str">
        <f ca="1">IF(AND('Pjt Insight Project List'!AO174&lt;TODAY()-120,ISTEXT('Pjt Insight Project List'!C174:C174)),'Pjt Insight Project List'!C174:C174,"")</f>
        <v/>
      </c>
      <c r="D174" s="43" t="str">
        <f ca="1">IF(AND('Pjt Insight Project List'!AO174&lt;TODAY()-120,ISTEXT('Pjt Insight Project List'!B174:B174)),'Pjt Insight Project List'!B174:B174,"")</f>
        <v/>
      </c>
      <c r="E174" s="43" t="str">
        <f ca="1">IF(AND('Pjt Insight Project List'!AO174&lt;TODAY()-120,ISNUMBER('Pjt Insight Project List'!A174:A174)),'Pjt Insight Project List'!A174:A174,"")</f>
        <v/>
      </c>
      <c r="F174" s="43" t="str">
        <f ca="1">IF(AND('Pjt Insight Project List'!AO174&lt;TODAY()-120,ISTEXT('Pjt Insight Project List'!M174:M174)),("Next Milestone Date Is: "&amp;'Pjt Insight Project List'!M174:M174)&amp;CHAR(10)&amp;"Determine when the next deliverable will be (the tgt date can be a WGM or Ballot Cycle); send dates to pmo@HL7.org.","")</f>
        <v/>
      </c>
    </row>
    <row r="175" spans="1:6" s="70" customFormat="1">
      <c r="A175" s="76" t="s">
        <v>887</v>
      </c>
      <c r="B175" s="43" t="str">
        <f ca="1">IF(AND('Pjt Insight Project List'!AO175&lt;TODAY()-120,ISTEXT('Pjt Insight Project List'!C175:C175)),"Pjt Insight Next Milestone Behind&gt;120 Days","")</f>
        <v/>
      </c>
      <c r="C175" s="43" t="str">
        <f ca="1">IF(AND('Pjt Insight Project List'!AO175&lt;TODAY()-120,ISTEXT('Pjt Insight Project List'!C175:C175)),'Pjt Insight Project List'!C175:C175,"")</f>
        <v/>
      </c>
      <c r="D175" s="43" t="str">
        <f ca="1">IF(AND('Pjt Insight Project List'!AO175&lt;TODAY()-120,ISTEXT('Pjt Insight Project List'!B175:B175)),'Pjt Insight Project List'!B175:B175,"")</f>
        <v/>
      </c>
      <c r="E175" s="43" t="str">
        <f ca="1">IF(AND('Pjt Insight Project List'!AO175&lt;TODAY()-120,ISNUMBER('Pjt Insight Project List'!A175:A175)),'Pjt Insight Project List'!A175:A175,"")</f>
        <v/>
      </c>
      <c r="F175" s="43" t="str">
        <f ca="1">IF(AND('Pjt Insight Project List'!AO175&lt;TODAY()-120,ISTEXT('Pjt Insight Project List'!M175:M175)),("Next Milestone Date Is: "&amp;'Pjt Insight Project List'!M175:M175)&amp;CHAR(10)&amp;"Determine when the next deliverable will be (the tgt date can be a WGM or Ballot Cycle); send dates to pmo@HL7.org.","")</f>
        <v/>
      </c>
    </row>
    <row r="176" spans="1:6" s="70" customFormat="1">
      <c r="A176" s="73" t="s">
        <v>888</v>
      </c>
      <c r="B176" s="43" t="str">
        <f ca="1">IF(AND('Pjt Insight Project List'!AO176&lt;TODAY()-120,ISTEXT('Pjt Insight Project List'!C176:C176)),"Pjt Insight Next Milestone Behind&gt;120 Days","")</f>
        <v/>
      </c>
      <c r="C176" s="43" t="str">
        <f ca="1">IF(AND('Pjt Insight Project List'!AO176&lt;TODAY()-120,ISTEXT('Pjt Insight Project List'!C176:C176)),'Pjt Insight Project List'!C176:C176,"")</f>
        <v/>
      </c>
      <c r="D176" s="43" t="str">
        <f ca="1">IF(AND('Pjt Insight Project List'!AO176&lt;TODAY()-120,ISTEXT('Pjt Insight Project List'!B176:B176)),'Pjt Insight Project List'!B176:B176,"")</f>
        <v/>
      </c>
      <c r="E176" s="43" t="str">
        <f ca="1">IF(AND('Pjt Insight Project List'!AO176&lt;TODAY()-120,ISNUMBER('Pjt Insight Project List'!A176:A176)),'Pjt Insight Project List'!A176:A176,"")</f>
        <v/>
      </c>
      <c r="F176" s="43" t="str">
        <f ca="1">IF(AND('Pjt Insight Project List'!AO176&lt;TODAY()-120,ISTEXT('Pjt Insight Project List'!M176:M176)),("Next Milestone Date Is: "&amp;'Pjt Insight Project List'!M176:M176)&amp;CHAR(10)&amp;"Determine when the next deliverable will be (the tgt date can be a WGM or Ballot Cycle); send dates to pmo@HL7.org.","")</f>
        <v/>
      </c>
    </row>
    <row r="177" spans="1:6" ht="39.6">
      <c r="A177" s="73" t="s">
        <v>889</v>
      </c>
      <c r="B177" s="43" t="str">
        <f ca="1">IF(AND('Pjt Insight Project List'!AO177&lt;TODAY()-120,ISTEXT('Pjt Insight Project List'!C177:C177)),"Pjt Insight Next Milestone Behind&gt;120 Days","")</f>
        <v>Pjt Insight Next Milestone Behind&gt;120 Days</v>
      </c>
      <c r="C177" s="43" t="str">
        <f ca="1">IF(AND('Pjt Insight Project List'!AO177&lt;TODAY()-120,ISTEXT('Pjt Insight Project List'!C177:C177)),'Pjt Insight Project List'!C177:C177,"")</f>
        <v>Modeling and Methodology Work Group</v>
      </c>
      <c r="D177" s="43" t="str">
        <f ca="1">IF(AND('Pjt Insight Project List'!AO177&lt;TODAY()-120,ISTEXT('Pjt Insight Project List'!B177:B177)),'Pjt Insight Project List'!B177:B177,"")</f>
        <v>Reaffirm HL7 Verson 3 Standard: Data Types - Abstract Specification, R2</v>
      </c>
      <c r="E177" s="43">
        <f ca="1">IF(AND('Pjt Insight Project List'!AO177&lt;TODAY()-120,ISNUMBER('Pjt Insight Project List'!A177:A177)),'Pjt Insight Project List'!A177:A177,"")</f>
        <v>1283</v>
      </c>
      <c r="F177" s="43" t="str">
        <f ca="1">IF(AND('Pjt Insight Project List'!AO177&lt;TODAY()-120,ISTEXT('Pjt Insight Project List'!M177:M177)),("Next Milestone Date Is: "&amp;'Pjt Insight Project List'!M177:M177)&amp;CHAR(10)&amp;"Determine when the next deliverable will be (the tgt date can be a WGM or Ballot Cycle); send dates to pmo@HL7.org.","")</f>
        <v>Next Milestone Date Is: 2018 May WGM/Ballot
Determine when the next deliverable will be (the tgt date can be a WGM or Ballot Cycle); send dates to pmo@HL7.org.</v>
      </c>
    </row>
    <row r="178" spans="1:6" ht="39.6">
      <c r="A178" s="76" t="s">
        <v>890</v>
      </c>
      <c r="B178" s="43" t="str">
        <f ca="1">IF(AND('Pjt Insight Project List'!AO178&lt;TODAY()-120,ISTEXT('Pjt Insight Project List'!C178:C178)),"Pjt Insight Next Milestone Behind&gt;120 Days","")</f>
        <v>Pjt Insight Next Milestone Behind&gt;120 Days</v>
      </c>
      <c r="C178" s="43" t="str">
        <f ca="1">IF(AND('Pjt Insight Project List'!AO178&lt;TODAY()-120,ISTEXT('Pjt Insight Project List'!C178:C178)),'Pjt Insight Project List'!C178:C178,"")</f>
        <v>Modeling and Methodology Work Group</v>
      </c>
      <c r="D178" s="43" t="str">
        <f ca="1">IF(AND('Pjt Insight Project List'!AO178&lt;TODAY()-120,ISTEXT('Pjt Insight Project List'!B178:B178)),'Pjt Insight Project List'!B178:B178,"")</f>
        <v>CMET Clean Up Work</v>
      </c>
      <c r="E178" s="43">
        <f ca="1">IF(AND('Pjt Insight Project List'!AO178&lt;TODAY()-120,ISNUMBER('Pjt Insight Project List'!A178:A178)),'Pjt Insight Project List'!A178:A178,"")</f>
        <v>887</v>
      </c>
      <c r="F178" s="43" t="str">
        <f ca="1">IF(AND('Pjt Insight Project List'!AO178&lt;TODAY()-120,ISTEXT('Pjt Insight Project List'!M178:M178)),("Next Milestone Date Is: "&amp;'Pjt Insight Project List'!M178:M178)&amp;CHAR(10)&amp;"Determine when the next deliverable will be (the tgt date can be a WGM or Ballot Cycle); send dates to pmo@HL7.org.","")</f>
        <v>Next Milestone Date Is: 2018 Jan WGM/Ballot
Determine when the next deliverable will be (the tgt date can be a WGM or Ballot Cycle); send dates to pmo@HL7.org.</v>
      </c>
    </row>
    <row r="179" spans="1:6" s="70" customFormat="1" ht="39.6">
      <c r="A179" s="73" t="s">
        <v>891</v>
      </c>
      <c r="B179" s="43" t="str">
        <f ca="1">IF(AND('Pjt Insight Project List'!AO179&lt;TODAY()-120,ISTEXT('Pjt Insight Project List'!C179:C179)),"Pjt Insight Next Milestone Behind&gt;120 Days","")</f>
        <v>Pjt Insight Next Milestone Behind&gt;120 Days</v>
      </c>
      <c r="C179" s="43" t="str">
        <f ca="1">IF(AND('Pjt Insight Project List'!AO179&lt;TODAY()-120,ISTEXT('Pjt Insight Project List'!C179:C179)),'Pjt Insight Project List'!C179:C179,"")</f>
        <v>Orders and Observations Work Group</v>
      </c>
      <c r="D179" s="43" t="str">
        <f ca="1">IF(AND('Pjt Insight Project List'!AO179&lt;TODAY()-120,ISTEXT('Pjt Insight Project List'!B179:B179)),'Pjt Insight Project List'!B179:B179,"")</f>
        <v>OO FHIR Lab Order Profile</v>
      </c>
      <c r="E179" s="43">
        <f ca="1">IF(AND('Pjt Insight Project List'!AO179&lt;TODAY()-120,ISNUMBER('Pjt Insight Project List'!A179:A179)),'Pjt Insight Project List'!A179:A179,"")</f>
        <v>1333</v>
      </c>
      <c r="F179" s="43" t="str">
        <f ca="1">IF(AND('Pjt Insight Project List'!AO179&lt;TODAY()-120,ISTEXT('Pjt Insight Project List'!M179:M179)),("Next Milestone Date Is: "&amp;'Pjt Insight Project List'!M179:M179)&amp;CHAR(10)&amp;"Determine when the next deliverable will be (the tgt date can be a WGM or Ballot Cycle); send dates to pmo@HL7.org.","")</f>
        <v>Next Milestone Date Is: 2017 Sept WGM/Ballot
Determine when the next deliverable will be (the tgt date can be a WGM or Ballot Cycle); send dates to pmo@HL7.org.</v>
      </c>
    </row>
    <row r="180" spans="1:6" s="70" customFormat="1">
      <c r="A180" s="73" t="s">
        <v>892</v>
      </c>
      <c r="B180" s="43" t="str">
        <f ca="1">IF(AND('Pjt Insight Project List'!AO180&lt;TODAY()-120,ISTEXT('Pjt Insight Project List'!C180:C180)),"Pjt Insight Next Milestone Behind&gt;120 Days","")</f>
        <v/>
      </c>
      <c r="C180" s="43" t="str">
        <f ca="1">IF(AND('Pjt Insight Project List'!AO180&lt;TODAY()-120,ISTEXT('Pjt Insight Project List'!C180:C180)),'Pjt Insight Project List'!C180:C180,"")</f>
        <v/>
      </c>
      <c r="D180" s="43" t="str">
        <f ca="1">IF(AND('Pjt Insight Project List'!AO180&lt;TODAY()-120,ISTEXT('Pjt Insight Project List'!B180:B180)),'Pjt Insight Project List'!B180:B180,"")</f>
        <v/>
      </c>
      <c r="E180" s="43" t="str">
        <f ca="1">IF(AND('Pjt Insight Project List'!AO180&lt;TODAY()-120,ISNUMBER('Pjt Insight Project List'!A180:A180)),'Pjt Insight Project List'!A180:A180,"")</f>
        <v/>
      </c>
      <c r="F180" s="43" t="str">
        <f ca="1">IF(AND('Pjt Insight Project List'!AO180&lt;TODAY()-120,ISTEXT('Pjt Insight Project List'!M180:M180)),("Next Milestone Date Is: "&amp;'Pjt Insight Project List'!M180:M180)&amp;CHAR(10)&amp;"Determine when the next deliverable will be (the tgt date can be a WGM or Ballot Cycle); send dates to pmo@HL7.org.","")</f>
        <v/>
      </c>
    </row>
    <row r="181" spans="1:6" s="70" customFormat="1">
      <c r="A181" s="76" t="s">
        <v>893</v>
      </c>
      <c r="B181" s="43" t="str">
        <f ca="1">IF(AND('Pjt Insight Project List'!AO181&lt;TODAY()-120,ISTEXT('Pjt Insight Project List'!C181:C181)),"Pjt Insight Next Milestone Behind&gt;120 Days","")</f>
        <v/>
      </c>
      <c r="C181" s="43" t="str">
        <f ca="1">IF(AND('Pjt Insight Project List'!AO181&lt;TODAY()-120,ISTEXT('Pjt Insight Project List'!C181:C181)),'Pjt Insight Project List'!C181:C181,"")</f>
        <v/>
      </c>
      <c r="D181" s="43" t="str">
        <f ca="1">IF(AND('Pjt Insight Project List'!AO181&lt;TODAY()-120,ISTEXT('Pjt Insight Project List'!B181:B181)),'Pjt Insight Project List'!B181:B181,"")</f>
        <v/>
      </c>
      <c r="E181" s="43" t="str">
        <f ca="1">IF(AND('Pjt Insight Project List'!AO181&lt;TODAY()-120,ISNUMBER('Pjt Insight Project List'!A181:A181)),'Pjt Insight Project List'!A181:A181,"")</f>
        <v/>
      </c>
      <c r="F181" s="43" t="str">
        <f ca="1">IF(AND('Pjt Insight Project List'!AO181&lt;TODAY()-120,ISTEXT('Pjt Insight Project List'!M181:M181)),("Next Milestone Date Is: "&amp;'Pjt Insight Project List'!M181:M181)&amp;CHAR(10)&amp;"Determine when the next deliverable will be (the tgt date can be a WGM or Ballot Cycle); send dates to pmo@HL7.org.","")</f>
        <v/>
      </c>
    </row>
    <row r="182" spans="1:6">
      <c r="A182" s="73" t="s">
        <v>894</v>
      </c>
      <c r="B182" s="43" t="str">
        <f ca="1">IF(AND('Pjt Insight Project List'!AO182&lt;TODAY()-120,ISTEXT('Pjt Insight Project List'!C182:C182)),"Pjt Insight Next Milestone Behind&gt;120 Days","")</f>
        <v/>
      </c>
      <c r="C182" s="43" t="str">
        <f ca="1">IF(AND('Pjt Insight Project List'!AO182&lt;TODAY()-120,ISTEXT('Pjt Insight Project List'!C182:C182)),'Pjt Insight Project List'!C182:C182,"")</f>
        <v/>
      </c>
      <c r="D182" s="43" t="str">
        <f ca="1">IF(AND('Pjt Insight Project List'!AO182&lt;TODAY()-120,ISTEXT('Pjt Insight Project List'!B182:B182)),'Pjt Insight Project List'!B182:B182,"")</f>
        <v/>
      </c>
      <c r="E182" s="43" t="str">
        <f ca="1">IF(AND('Pjt Insight Project List'!AO182&lt;TODAY()-120,ISNUMBER('Pjt Insight Project List'!A182:A182)),'Pjt Insight Project List'!A182:A182,"")</f>
        <v/>
      </c>
      <c r="F182" s="43" t="str">
        <f ca="1">IF(AND('Pjt Insight Project List'!AO182&lt;TODAY()-120,ISTEXT('Pjt Insight Project List'!M182:M182)),("Next Milestone Date Is: "&amp;'Pjt Insight Project List'!M182:M182)&amp;CHAR(10)&amp;"Determine when the next deliverable will be (the tgt date can be a WGM or Ballot Cycle); send dates to pmo@HL7.org.","")</f>
        <v/>
      </c>
    </row>
    <row r="183" spans="1:6" ht="39.6">
      <c r="A183" s="73" t="s">
        <v>895</v>
      </c>
      <c r="B183" s="43" t="str">
        <f ca="1">IF(AND('Pjt Insight Project List'!AO183&lt;TODAY()-120,ISTEXT('Pjt Insight Project List'!C183:C183)),"Pjt Insight Next Milestone Behind&gt;120 Days","")</f>
        <v>Pjt Insight Next Milestone Behind&gt;120 Days</v>
      </c>
      <c r="C183" s="43" t="str">
        <f ca="1">IF(AND('Pjt Insight Project List'!AO183&lt;TODAY()-120,ISTEXT('Pjt Insight Project List'!C183:C183)),'Pjt Insight Project List'!C183:C183,"")</f>
        <v>Orders and Observations Work Group</v>
      </c>
      <c r="D183" s="43" t="str">
        <f ca="1">IF(AND('Pjt Insight Project List'!AO183&lt;TODAY()-120,ISTEXT('Pjt Insight Project List'!B183:B183)),'Pjt Insight Project List'!B183:B183,"")</f>
        <v>Unique Specimen Identifier Requirements -  Informative Work</v>
      </c>
      <c r="E183" s="43">
        <f ca="1">IF(AND('Pjt Insight Project List'!AO183&lt;TODAY()-120,ISNUMBER('Pjt Insight Project List'!A183:A183)),'Pjt Insight Project List'!A183:A183,"")</f>
        <v>862</v>
      </c>
      <c r="F183" s="43" t="str">
        <f ca="1">IF(AND('Pjt Insight Project List'!AO183&lt;TODAY()-120,ISTEXT('Pjt Insight Project List'!M183:M183)),("Next Milestone Date Is: "&amp;'Pjt Insight Project List'!M183:M183)&amp;CHAR(10)&amp;"Determine when the next deliverable will be (the tgt date can be a WGM or Ballot Cycle); send dates to pmo@HL7.org.","")</f>
        <v>Next Milestone Date Is: 2015 Jan WGM/Ballot
Determine when the next deliverable will be (the tgt date can be a WGM or Ballot Cycle); send dates to pmo@HL7.org.</v>
      </c>
    </row>
    <row r="184" spans="1:6">
      <c r="A184" s="76" t="s">
        <v>896</v>
      </c>
      <c r="B184" s="43" t="str">
        <f ca="1">IF(AND('Pjt Insight Project List'!AO184&lt;TODAY()-120,ISTEXT('Pjt Insight Project List'!C184:C184)),"Pjt Insight Next Milestone Behind&gt;120 Days","")</f>
        <v/>
      </c>
      <c r="C184" s="43" t="str">
        <f ca="1">IF(AND('Pjt Insight Project List'!AO184&lt;TODAY()-120,ISTEXT('Pjt Insight Project List'!C184:C184)),'Pjt Insight Project List'!C184:C184,"")</f>
        <v/>
      </c>
      <c r="D184" s="43" t="str">
        <f ca="1">IF(AND('Pjt Insight Project List'!AO184&lt;TODAY()-120,ISTEXT('Pjt Insight Project List'!B184:B184)),'Pjt Insight Project List'!B184:B184,"")</f>
        <v/>
      </c>
      <c r="E184" s="43" t="str">
        <f ca="1">IF(AND('Pjt Insight Project List'!AO184&lt;TODAY()-120,ISNUMBER('Pjt Insight Project List'!A184:A184)),'Pjt Insight Project List'!A184:A184,"")</f>
        <v/>
      </c>
      <c r="F184" s="43" t="str">
        <f ca="1">IF(AND('Pjt Insight Project List'!AO184&lt;TODAY()-120,ISTEXT('Pjt Insight Project List'!M184:M184)),("Next Milestone Date Is: "&amp;'Pjt Insight Project List'!M184:M184)&amp;CHAR(10)&amp;"Determine when the next deliverable will be (the tgt date can be a WGM or Ballot Cycle); send dates to pmo@HL7.org.","")</f>
        <v/>
      </c>
    </row>
    <row r="185" spans="1:6" s="70" customFormat="1">
      <c r="A185" s="73" t="s">
        <v>897</v>
      </c>
      <c r="B185" s="43" t="str">
        <f ca="1">IF(AND('Pjt Insight Project List'!AO185&lt;TODAY()-120,ISTEXT('Pjt Insight Project List'!C185:C185)),"Pjt Insight Next Milestone Behind&gt;120 Days","")</f>
        <v/>
      </c>
      <c r="C185" s="43" t="str">
        <f ca="1">IF(AND('Pjt Insight Project List'!AO185&lt;TODAY()-120,ISTEXT('Pjt Insight Project List'!C185:C185)),'Pjt Insight Project List'!C185:C185,"")</f>
        <v/>
      </c>
      <c r="D185" s="43" t="str">
        <f ca="1">IF(AND('Pjt Insight Project List'!AO185&lt;TODAY()-120,ISTEXT('Pjt Insight Project List'!B185:B185)),'Pjt Insight Project List'!B185:B185,"")</f>
        <v/>
      </c>
      <c r="E185" s="43" t="str">
        <f ca="1">IF(AND('Pjt Insight Project List'!AO185&lt;TODAY()-120,ISNUMBER('Pjt Insight Project List'!A185:A185)),'Pjt Insight Project List'!A185:A185,"")</f>
        <v/>
      </c>
      <c r="F185" s="43" t="str">
        <f ca="1">IF(AND('Pjt Insight Project List'!AO185&lt;TODAY()-120,ISTEXT('Pjt Insight Project List'!M185:M185)),("Next Milestone Date Is: "&amp;'Pjt Insight Project List'!M185:M185)&amp;CHAR(10)&amp;"Determine when the next deliverable will be (the tgt date can be a WGM or Ballot Cycle); send dates to pmo@HL7.org.","")</f>
        <v/>
      </c>
    </row>
    <row r="186" spans="1:6">
      <c r="A186" s="73" t="s">
        <v>898</v>
      </c>
      <c r="B186" s="43" t="str">
        <f ca="1">IF(AND('Pjt Insight Project List'!AO186&lt;TODAY()-120,ISTEXT('Pjt Insight Project List'!C186:C186)),"Pjt Insight Next Milestone Behind&gt;120 Days","")</f>
        <v/>
      </c>
      <c r="C186" s="43" t="str">
        <f ca="1">IF(AND('Pjt Insight Project List'!AO186&lt;TODAY()-120,ISTEXT('Pjt Insight Project List'!C186:C186)),'Pjt Insight Project List'!C186:C186,"")</f>
        <v/>
      </c>
      <c r="D186" s="43" t="str">
        <f ca="1">IF(AND('Pjt Insight Project List'!AO186&lt;TODAY()-120,ISTEXT('Pjt Insight Project List'!B186:B186)),'Pjt Insight Project List'!B186:B186,"")</f>
        <v/>
      </c>
      <c r="E186" s="43" t="str">
        <f ca="1">IF(AND('Pjt Insight Project List'!AO186&lt;TODAY()-120,ISNUMBER('Pjt Insight Project List'!A186:A186)),'Pjt Insight Project List'!A186:A186,"")</f>
        <v/>
      </c>
      <c r="F186" s="43" t="str">
        <f ca="1">IF(AND('Pjt Insight Project List'!AO186&lt;TODAY()-120,ISTEXT('Pjt Insight Project List'!M186:M186)),("Next Milestone Date Is: "&amp;'Pjt Insight Project List'!M186:M186)&amp;CHAR(10)&amp;"Determine when the next deliverable will be (the tgt date can be a WGM or Ballot Cycle); send dates to pmo@HL7.org.","")</f>
        <v/>
      </c>
    </row>
    <row r="187" spans="1:6" s="70" customFormat="1">
      <c r="A187" s="76" t="s">
        <v>899</v>
      </c>
      <c r="B187" s="43" t="str">
        <f ca="1">IF(AND('Pjt Insight Project List'!AO187&lt;TODAY()-120,ISTEXT('Pjt Insight Project List'!C187:C187)),"Pjt Insight Next Milestone Behind&gt;120 Days","")</f>
        <v/>
      </c>
      <c r="C187" s="43" t="str">
        <f ca="1">IF(AND('Pjt Insight Project List'!AO187&lt;TODAY()-120,ISTEXT('Pjt Insight Project List'!C187:C187)),'Pjt Insight Project List'!C187:C187,"")</f>
        <v/>
      </c>
      <c r="D187" s="43" t="str">
        <f ca="1">IF(AND('Pjt Insight Project List'!AO187&lt;TODAY()-120,ISTEXT('Pjt Insight Project List'!B187:B187)),'Pjt Insight Project List'!B187:B187,"")</f>
        <v/>
      </c>
      <c r="E187" s="43" t="str">
        <f ca="1">IF(AND('Pjt Insight Project List'!AO187&lt;TODAY()-120,ISNUMBER('Pjt Insight Project List'!A187:A187)),'Pjt Insight Project List'!A187:A187,"")</f>
        <v/>
      </c>
      <c r="F187" s="43" t="str">
        <f ca="1">IF(AND('Pjt Insight Project List'!AO187&lt;TODAY()-120,ISTEXT('Pjt Insight Project List'!M187:M187)),("Next Milestone Date Is: "&amp;'Pjt Insight Project List'!M187:M187)&amp;CHAR(10)&amp;"Determine when the next deliverable will be (the tgt date can be a WGM or Ballot Cycle); send dates to pmo@HL7.org.","")</f>
        <v/>
      </c>
    </row>
    <row r="188" spans="1:6">
      <c r="A188" s="73" t="s">
        <v>900</v>
      </c>
      <c r="B188" s="43" t="str">
        <f ca="1">IF(AND('Pjt Insight Project List'!AO188&lt;TODAY()-120,ISTEXT('Pjt Insight Project List'!C188:C188)),"Pjt Insight Next Milestone Behind&gt;120 Days","")</f>
        <v/>
      </c>
      <c r="C188" s="43" t="str">
        <f ca="1">IF(AND('Pjt Insight Project List'!AO188&lt;TODAY()-120,ISTEXT('Pjt Insight Project List'!C188:C188)),'Pjt Insight Project List'!C188:C188,"")</f>
        <v/>
      </c>
      <c r="D188" s="43" t="str">
        <f ca="1">IF(AND('Pjt Insight Project List'!AO188&lt;TODAY()-120,ISTEXT('Pjt Insight Project List'!B188:B188)),'Pjt Insight Project List'!B188:B188,"")</f>
        <v/>
      </c>
      <c r="E188" s="43" t="str">
        <f ca="1">IF(AND('Pjt Insight Project List'!AO188&lt;TODAY()-120,ISNUMBER('Pjt Insight Project List'!A188:A188)),'Pjt Insight Project List'!A188:A188,"")</f>
        <v/>
      </c>
      <c r="F188" s="43" t="str">
        <f ca="1">IF(AND('Pjt Insight Project List'!AO188&lt;TODAY()-120,ISTEXT('Pjt Insight Project List'!M188:M188)),("Next Milestone Date Is: "&amp;'Pjt Insight Project List'!M188:M188)&amp;CHAR(10)&amp;"Determine when the next deliverable will be (the tgt date can be a WGM or Ballot Cycle); send dates to pmo@HL7.org.","")</f>
        <v/>
      </c>
    </row>
    <row r="189" spans="1:6">
      <c r="A189" s="73" t="s">
        <v>901</v>
      </c>
      <c r="B189" s="43" t="str">
        <f ca="1">IF(AND('Pjt Insight Project List'!AO189&lt;TODAY()-120,ISTEXT('Pjt Insight Project List'!C189:C189)),"Pjt Insight Next Milestone Behind&gt;120 Days","")</f>
        <v/>
      </c>
      <c r="C189" s="43" t="str">
        <f ca="1">IF(AND('Pjt Insight Project List'!AO189&lt;TODAY()-120,ISTEXT('Pjt Insight Project List'!C189:C189)),'Pjt Insight Project List'!C189:C189,"")</f>
        <v/>
      </c>
      <c r="D189" s="43" t="str">
        <f ca="1">IF(AND('Pjt Insight Project List'!AO189&lt;TODAY()-120,ISTEXT('Pjt Insight Project List'!B189:B189)),'Pjt Insight Project List'!B189:B189,"")</f>
        <v/>
      </c>
      <c r="E189" s="43" t="str">
        <f ca="1">IF(AND('Pjt Insight Project List'!AO189&lt;TODAY()-120,ISNUMBER('Pjt Insight Project List'!A189:A189)),'Pjt Insight Project List'!A189:A189,"")</f>
        <v/>
      </c>
      <c r="F189" s="43" t="str">
        <f ca="1">IF(AND('Pjt Insight Project List'!AO189&lt;TODAY()-120,ISTEXT('Pjt Insight Project List'!M189:M189)),("Next Milestone Date Is: "&amp;'Pjt Insight Project List'!M189:M189)&amp;CHAR(10)&amp;"Determine when the next deliverable will be (the tgt date can be a WGM or Ballot Cycle); send dates to pmo@HL7.org.","")</f>
        <v/>
      </c>
    </row>
    <row r="190" spans="1:6" s="70" customFormat="1" ht="39.6">
      <c r="A190" s="76" t="s">
        <v>902</v>
      </c>
      <c r="B190" s="43" t="str">
        <f ca="1">IF(AND('Pjt Insight Project List'!AO190&lt;TODAY()-120,ISTEXT('Pjt Insight Project List'!C190:C190)),"Pjt Insight Next Milestone Behind&gt;120 Days","")</f>
        <v>Pjt Insight Next Milestone Behind&gt;120 Days</v>
      </c>
      <c r="C190" s="43" t="str">
        <f ca="1">IF(AND('Pjt Insight Project List'!AO190&lt;TODAY()-120,ISTEXT('Pjt Insight Project List'!C190:C190)),'Pjt Insight Project List'!C190:C190,"")</f>
        <v>Orders and Observations Work Group</v>
      </c>
      <c r="D190" s="43" t="str">
        <f ca="1">IF(AND('Pjt Insight Project List'!AO190&lt;TODAY()-120,ISTEXT('Pjt Insight Project List'!B190:B190)),'Pjt Insight Project List'!B190:B190,"")</f>
        <v>Specimen DAM Update</v>
      </c>
      <c r="E190" s="43">
        <f ca="1">IF(AND('Pjt Insight Project List'!AO190&lt;TODAY()-120,ISNUMBER('Pjt Insight Project List'!A190:A190)),'Pjt Insight Project List'!A190:A190,"")</f>
        <v>1292</v>
      </c>
      <c r="F190" s="43" t="str">
        <f ca="1">IF(AND('Pjt Insight Project List'!AO190&lt;TODAY()-120,ISTEXT('Pjt Insight Project List'!M190:M190)),("Next Milestone Date Is: "&amp;'Pjt Insight Project List'!M190:M190)&amp;CHAR(10)&amp;"Determine when the next deliverable will be (the tgt date can be a WGM or Ballot Cycle); send dates to pmo@HL7.org.","")</f>
        <v>Next Milestone Date Is: 2017 Sept WGM/Ballot
Determine when the next deliverable will be (the tgt date can be a WGM or Ballot Cycle); send dates to pmo@HL7.org.</v>
      </c>
    </row>
    <row r="191" spans="1:6">
      <c r="A191" s="73" t="s">
        <v>633</v>
      </c>
      <c r="B191" s="43" t="str">
        <f ca="1">IF(AND('Pjt Insight Project List'!AO191&lt;TODAY()-120,ISTEXT('Pjt Insight Project List'!C191:C191)),"Pjt Insight Next Milestone Behind&gt;120 Days","")</f>
        <v/>
      </c>
      <c r="C191" s="43" t="str">
        <f ca="1">IF(AND('Pjt Insight Project List'!AO191&lt;TODAY()-120,ISTEXT('Pjt Insight Project List'!C191:C191)),'Pjt Insight Project List'!C191:C191,"")</f>
        <v/>
      </c>
      <c r="D191" s="43" t="str">
        <f ca="1">IF(AND('Pjt Insight Project List'!AO191&lt;TODAY()-120,ISTEXT('Pjt Insight Project List'!B191:B191)),'Pjt Insight Project List'!B191:B191,"")</f>
        <v/>
      </c>
      <c r="E191" s="43" t="str">
        <f ca="1">IF(AND('Pjt Insight Project List'!AO191&lt;TODAY()-120,ISNUMBER('Pjt Insight Project List'!A191:A191)),'Pjt Insight Project List'!A191:A191,"")</f>
        <v/>
      </c>
      <c r="F191" s="43" t="str">
        <f ca="1">IF(AND('Pjt Insight Project List'!AO191&lt;TODAY()-120,ISTEXT('Pjt Insight Project List'!M191:M191)),("Next Milestone Date Is: "&amp;'Pjt Insight Project List'!M191:M191)&amp;CHAR(10)&amp;"Determine when the next deliverable will be (the tgt date can be a WGM or Ballot Cycle); send dates to pmo@HL7.org.","")</f>
        <v/>
      </c>
    </row>
    <row r="192" spans="1:6" s="70" customFormat="1" ht="39.6">
      <c r="A192" s="73" t="s">
        <v>634</v>
      </c>
      <c r="B192" s="43" t="str">
        <f ca="1">IF(AND('Pjt Insight Project List'!AO192&lt;TODAY()-120,ISTEXT('Pjt Insight Project List'!C192:C192)),"Pjt Insight Next Milestone Behind&gt;120 Days","")</f>
        <v>Pjt Insight Next Milestone Behind&gt;120 Days</v>
      </c>
      <c r="C192" s="43" t="str">
        <f ca="1">IF(AND('Pjt Insight Project List'!AO192&lt;TODAY()-120,ISTEXT('Pjt Insight Project List'!C192:C192)),'Pjt Insight Project List'!C192:C192,"")</f>
        <v>Orders and Observations Work Group</v>
      </c>
      <c r="D192" s="43" t="str">
        <f ca="1">IF(AND('Pjt Insight Project List'!AO192&lt;TODAY()-120,ISTEXT('Pjt Insight Project List'!B192:B192)),'Pjt Insight Project List'!B192:B192,"")</f>
        <v>EHR-S Func Reqs Doc for Laboratory Interoperability Transactions - EHR-S Func Reqs IG for LOI</v>
      </c>
      <c r="E192" s="43">
        <f ca="1">IF(AND('Pjt Insight Project List'!AO192&lt;TODAY()-120,ISNUMBER('Pjt Insight Project List'!A192:A192)),'Pjt Insight Project List'!A192:A192,"")</f>
        <v>1096</v>
      </c>
      <c r="F192" s="43" t="str">
        <f ca="1">IF(AND('Pjt Insight Project List'!AO192&lt;TODAY()-120,ISTEXT('Pjt Insight Project List'!M192:M192)),("Next Milestone Date Is: "&amp;'Pjt Insight Project List'!M192:M192)&amp;CHAR(10)&amp;"Determine when the next deliverable will be (the tgt date can be a WGM or Ballot Cycle); send dates to pmo@HL7.org.","")</f>
        <v>Next Milestone Date Is: 2018 May WGM/Ballot
Determine when the next deliverable will be (the tgt date can be a WGM or Ballot Cycle); send dates to pmo@HL7.org.</v>
      </c>
    </row>
    <row r="193" spans="1:6" ht="39.6">
      <c r="A193" s="76" t="s">
        <v>635</v>
      </c>
      <c r="B193" s="43" t="str">
        <f ca="1">IF(AND('Pjt Insight Project List'!AO193&lt;TODAY()-120,ISTEXT('Pjt Insight Project List'!C193:C193)),"Pjt Insight Next Milestone Behind&gt;120 Days","")</f>
        <v>Pjt Insight Next Milestone Behind&gt;120 Days</v>
      </c>
      <c r="C193" s="43" t="str">
        <f ca="1">IF(AND('Pjt Insight Project List'!AO193&lt;TODAY()-120,ISTEXT('Pjt Insight Project List'!C193:C193)),'Pjt Insight Project List'!C193:C193,"")</f>
        <v>Orders and Observations Work Group</v>
      </c>
      <c r="D193" s="43" t="str">
        <f ca="1">IF(AND('Pjt Insight Project List'!AO193&lt;TODAY()-120,ISTEXT('Pjt Insight Project List'!B193:B193)),'Pjt Insight Project List'!B193:B193,"")</f>
        <v>EHR-S Functional Req Doc for Laboratory Interoperability Transactions - EHR-S Functional Profile for Laboratory</v>
      </c>
      <c r="E193" s="43">
        <f ca="1">IF(AND('Pjt Insight Project List'!AO193&lt;TODAY()-120,ISNUMBER('Pjt Insight Project List'!A193:A193)),'Pjt Insight Project List'!A193:A193,"")</f>
        <v>1097</v>
      </c>
      <c r="F193" s="43" t="str">
        <f ca="1">IF(AND('Pjt Insight Project List'!AO193&lt;TODAY()-120,ISTEXT('Pjt Insight Project List'!M193:M193)),("Next Milestone Date Is: "&amp;'Pjt Insight Project List'!M193:M193)&amp;CHAR(10)&amp;"Determine when the next deliverable will be (the tgt date can be a WGM or Ballot Cycle); send dates to pmo@HL7.org.","")</f>
        <v>Next Milestone Date Is: 2018 May WGM/Ballot
Determine when the next deliverable will be (the tgt date can be a WGM or Ballot Cycle); send dates to pmo@HL7.org.</v>
      </c>
    </row>
    <row r="194" spans="1:6" s="70" customFormat="1">
      <c r="A194" s="73" t="s">
        <v>636</v>
      </c>
      <c r="B194" s="43" t="str">
        <f ca="1">IF(AND('Pjt Insight Project List'!AO194&lt;TODAY()-120,ISTEXT('Pjt Insight Project List'!C194:C194)),"Pjt Insight Next Milestone Behind&gt;120 Days","")</f>
        <v/>
      </c>
      <c r="C194" s="43" t="str">
        <f ca="1">IF(AND('Pjt Insight Project List'!AO194&lt;TODAY()-120,ISTEXT('Pjt Insight Project List'!C194:C194)),'Pjt Insight Project List'!C194:C194,"")</f>
        <v/>
      </c>
      <c r="D194" s="43" t="str">
        <f ca="1">IF(AND('Pjt Insight Project List'!AO194&lt;TODAY()-120,ISTEXT('Pjt Insight Project List'!B194:B194)),'Pjt Insight Project List'!B194:B194,"")</f>
        <v/>
      </c>
      <c r="E194" s="43" t="str">
        <f ca="1">IF(AND('Pjt Insight Project List'!AO194&lt;TODAY()-120,ISNUMBER('Pjt Insight Project List'!A194:A194)),'Pjt Insight Project List'!A194:A194,"")</f>
        <v/>
      </c>
      <c r="F194" s="43" t="str">
        <f ca="1">IF(AND('Pjt Insight Project List'!AO194&lt;TODAY()-120,ISTEXT('Pjt Insight Project List'!M194:M194)),("Next Milestone Date Is: "&amp;'Pjt Insight Project List'!M194:M194)&amp;CHAR(10)&amp;"Determine when the next deliverable will be (the tgt date can be a WGM or Ballot Cycle); send dates to pmo@HL7.org.","")</f>
        <v/>
      </c>
    </row>
    <row r="195" spans="1:6" s="70" customFormat="1">
      <c r="A195" s="73" t="s">
        <v>637</v>
      </c>
      <c r="B195" s="43" t="str">
        <f ca="1">IF(AND('Pjt Insight Project List'!AO195&lt;TODAY()-120,ISTEXT('Pjt Insight Project List'!C195:C195)),"Pjt Insight Next Milestone Behind&gt;120 Days","")</f>
        <v/>
      </c>
      <c r="C195" s="43" t="str">
        <f ca="1">IF(AND('Pjt Insight Project List'!AO195&lt;TODAY()-120,ISTEXT('Pjt Insight Project List'!C195:C195)),'Pjt Insight Project List'!C195:C195,"")</f>
        <v/>
      </c>
      <c r="D195" s="43" t="str">
        <f ca="1">IF(AND('Pjt Insight Project List'!AO195&lt;TODAY()-120,ISTEXT('Pjt Insight Project List'!B195:B195)),'Pjt Insight Project List'!B195:B195,"")</f>
        <v/>
      </c>
      <c r="E195" s="43" t="str">
        <f ca="1">IF(AND('Pjt Insight Project List'!AO195&lt;TODAY()-120,ISNUMBER('Pjt Insight Project List'!A195:A195)),'Pjt Insight Project List'!A195:A195,"")</f>
        <v/>
      </c>
      <c r="F195" s="43" t="str">
        <f ca="1">IF(AND('Pjt Insight Project List'!AO195&lt;TODAY()-120,ISTEXT('Pjt Insight Project List'!M195:M195)),("Next Milestone Date Is: "&amp;'Pjt Insight Project List'!M195:M195)&amp;CHAR(10)&amp;"Determine when the next deliverable will be (the tgt date can be a WGM or Ballot Cycle); send dates to pmo@HL7.org.","")</f>
        <v/>
      </c>
    </row>
    <row r="196" spans="1:6" ht="39.6">
      <c r="A196" s="76" t="s">
        <v>638</v>
      </c>
      <c r="B196" s="43" t="str">
        <f ca="1">IF(AND('Pjt Insight Project List'!AO196&lt;TODAY()-120,ISTEXT('Pjt Insight Project List'!C196:C196)),"Pjt Insight Next Milestone Behind&gt;120 Days","")</f>
        <v>Pjt Insight Next Milestone Behind&gt;120 Days</v>
      </c>
      <c r="C196" s="43" t="str">
        <f ca="1">IF(AND('Pjt Insight Project List'!AO196&lt;TODAY()-120,ISTEXT('Pjt Insight Project List'!C196:C196)),'Pjt Insight Project List'!C196:C196,"")</f>
        <v>Orders and Observations Work Group</v>
      </c>
      <c r="D196" s="43" t="str">
        <f ca="1">IF(AND('Pjt Insight Project List'!AO196&lt;TODAY()-120,ISTEXT('Pjt Insight Project List'!B196:B196)),'Pjt Insight Project List'!B196:B196,"")</f>
        <v>Ambulatory Laboratory Results Reporting IG for LRI, Release 1</v>
      </c>
      <c r="E196" s="43">
        <f ca="1">IF(AND('Pjt Insight Project List'!AO196&lt;TODAY()-120,ISNUMBER('Pjt Insight Project List'!A196:A196)),'Pjt Insight Project List'!A196:A196,"")</f>
        <v>792</v>
      </c>
      <c r="F196" s="43" t="str">
        <f ca="1">IF(AND('Pjt Insight Project List'!AO196&lt;TODAY()-120,ISTEXT('Pjt Insight Project List'!M196:M196)),("Next Milestone Date Is: "&amp;'Pjt Insight Project List'!M196:M196)&amp;CHAR(10)&amp;"Determine when the next deliverable will be (the tgt date can be a WGM or Ballot Cycle); send dates to pmo@HL7.org.","")</f>
        <v>Next Milestone Date Is: 2017 Sept WGM/Ballot
Determine when the next deliverable will be (the tgt date can be a WGM or Ballot Cycle); send dates to pmo@HL7.org.</v>
      </c>
    </row>
    <row r="197" spans="1:6" s="70" customFormat="1">
      <c r="A197" s="73" t="s">
        <v>639</v>
      </c>
      <c r="B197" s="43" t="str">
        <f ca="1">IF(AND('Pjt Insight Project List'!AO197&lt;TODAY()-120,ISTEXT('Pjt Insight Project List'!C197:C197)),"Pjt Insight Next Milestone Behind&gt;120 Days","")</f>
        <v/>
      </c>
      <c r="C197" s="43" t="str">
        <f ca="1">IF(AND('Pjt Insight Project List'!AO197&lt;TODAY()-120,ISTEXT('Pjt Insight Project List'!C197:C197)),'Pjt Insight Project List'!C197:C197,"")</f>
        <v/>
      </c>
      <c r="D197" s="43" t="str">
        <f ca="1">IF(AND('Pjt Insight Project List'!AO197&lt;TODAY()-120,ISTEXT('Pjt Insight Project List'!B197:B197)),'Pjt Insight Project List'!B197:B197,"")</f>
        <v/>
      </c>
      <c r="E197" s="43" t="str">
        <f ca="1">IF(AND('Pjt Insight Project List'!AO197&lt;TODAY()-120,ISNUMBER('Pjt Insight Project List'!A197:A197)),'Pjt Insight Project List'!A197:A197,"")</f>
        <v/>
      </c>
      <c r="F197" s="43" t="str">
        <f ca="1">IF(AND('Pjt Insight Project List'!AO197&lt;TODAY()-120,ISTEXT('Pjt Insight Project List'!M197:M197)),("Next Milestone Date Is: "&amp;'Pjt Insight Project List'!M197:M197)&amp;CHAR(10)&amp;"Determine when the next deliverable will be (the tgt date can be a WGM or Ballot Cycle); send dates to pmo@HL7.org.","")</f>
        <v/>
      </c>
    </row>
    <row r="198" spans="1:6" s="70" customFormat="1">
      <c r="A198" s="73" t="s">
        <v>640</v>
      </c>
      <c r="B198" s="43" t="str">
        <f ca="1">IF(AND('Pjt Insight Project List'!AO198&lt;TODAY()-120,ISTEXT('Pjt Insight Project List'!C198:C198)),"Pjt Insight Next Milestone Behind&gt;120 Days","")</f>
        <v/>
      </c>
      <c r="C198" s="43" t="str">
        <f ca="1">IF(AND('Pjt Insight Project List'!AO198&lt;TODAY()-120,ISTEXT('Pjt Insight Project List'!C198:C198)),'Pjt Insight Project List'!C198:C198,"")</f>
        <v/>
      </c>
      <c r="D198" s="43" t="str">
        <f ca="1">IF(AND('Pjt Insight Project List'!AO198&lt;TODAY()-120,ISTEXT('Pjt Insight Project List'!B198:B198)),'Pjt Insight Project List'!B198:B198,"")</f>
        <v/>
      </c>
      <c r="E198" s="43" t="str">
        <f ca="1">IF(AND('Pjt Insight Project List'!AO198&lt;TODAY()-120,ISNUMBER('Pjt Insight Project List'!A198:A198)),'Pjt Insight Project List'!A198:A198,"")</f>
        <v/>
      </c>
      <c r="F198" s="43" t="str">
        <f ca="1">IF(AND('Pjt Insight Project List'!AO198&lt;TODAY()-120,ISTEXT('Pjt Insight Project List'!M198:M198)),("Next Milestone Date Is: "&amp;'Pjt Insight Project List'!M198:M198)&amp;CHAR(10)&amp;"Determine when the next deliverable will be (the tgt date can be a WGM or Ballot Cycle); send dates to pmo@HL7.org.","")</f>
        <v/>
      </c>
    </row>
    <row r="199" spans="1:6">
      <c r="A199" s="76" t="s">
        <v>641</v>
      </c>
      <c r="B199" s="43" t="str">
        <f ca="1">IF(AND('Pjt Insight Project List'!AO199&lt;TODAY()-120,ISTEXT('Pjt Insight Project List'!C199:C199)),"Pjt Insight Next Milestone Behind&gt;120 Days","")</f>
        <v/>
      </c>
      <c r="C199" s="43" t="str">
        <f ca="1">IF(AND('Pjt Insight Project List'!AO199&lt;TODAY()-120,ISTEXT('Pjt Insight Project List'!C199:C199)),'Pjt Insight Project List'!C199:C199,"")</f>
        <v/>
      </c>
      <c r="D199" s="43" t="str">
        <f ca="1">IF(AND('Pjt Insight Project List'!AO199&lt;TODAY()-120,ISTEXT('Pjt Insight Project List'!B199:B199)),'Pjt Insight Project List'!B199:B199,"")</f>
        <v/>
      </c>
      <c r="E199" s="43" t="str">
        <f ca="1">IF(AND('Pjt Insight Project List'!AO199&lt;TODAY()-120,ISNUMBER('Pjt Insight Project List'!A199:A199)),'Pjt Insight Project List'!A199:A199,"")</f>
        <v/>
      </c>
      <c r="F199" s="43" t="str">
        <f ca="1">IF(AND('Pjt Insight Project List'!AO199&lt;TODAY()-120,ISTEXT('Pjt Insight Project List'!M199:M199)),("Next Milestone Date Is: "&amp;'Pjt Insight Project List'!M199:M199)&amp;CHAR(10)&amp;"Determine when the next deliverable will be (the tgt date can be a WGM or Ballot Cycle); send dates to pmo@HL7.org.","")</f>
        <v/>
      </c>
    </row>
    <row r="200" spans="1:6" s="70" customFormat="1">
      <c r="A200" s="73" t="s">
        <v>642</v>
      </c>
      <c r="B200" s="43" t="str">
        <f ca="1">IF(AND('Pjt Insight Project List'!AO200&lt;TODAY()-120,ISTEXT('Pjt Insight Project List'!C200:C200)),"Pjt Insight Next Milestone Behind&gt;120 Days","")</f>
        <v/>
      </c>
      <c r="C200" s="43" t="str">
        <f ca="1">IF(AND('Pjt Insight Project List'!AO200&lt;TODAY()-120,ISTEXT('Pjt Insight Project List'!C200:C200)),'Pjt Insight Project List'!C200:C200,"")</f>
        <v/>
      </c>
      <c r="D200" s="43" t="str">
        <f ca="1">IF(AND('Pjt Insight Project List'!AO200&lt;TODAY()-120,ISTEXT('Pjt Insight Project List'!B200:B200)),'Pjt Insight Project List'!B200:B200,"")</f>
        <v/>
      </c>
      <c r="E200" s="43" t="str">
        <f ca="1">IF(AND('Pjt Insight Project List'!AO200&lt;TODAY()-120,ISNUMBER('Pjt Insight Project List'!A200:A200)),'Pjt Insight Project List'!A200:A200,"")</f>
        <v/>
      </c>
      <c r="F200" s="43" t="str">
        <f ca="1">IF(AND('Pjt Insight Project List'!AO200&lt;TODAY()-120,ISTEXT('Pjt Insight Project List'!M200:M200)),("Next Milestone Date Is: "&amp;'Pjt Insight Project List'!M200:M200)&amp;CHAR(10)&amp;"Determine when the next deliverable will be (the tgt date can be a WGM or Ballot Cycle); send dates to pmo@HL7.org.","")</f>
        <v/>
      </c>
    </row>
    <row r="201" spans="1:6">
      <c r="A201" s="73" t="s">
        <v>643</v>
      </c>
      <c r="B201" s="43" t="str">
        <f ca="1">IF(AND('Pjt Insight Project List'!AO201&lt;TODAY()-120,ISTEXT('Pjt Insight Project List'!C201:C201)),"Pjt Insight Next Milestone Behind&gt;120 Days","")</f>
        <v/>
      </c>
      <c r="C201" s="43" t="str">
        <f ca="1">IF(AND('Pjt Insight Project List'!AO201&lt;TODAY()-120,ISTEXT('Pjt Insight Project List'!C201:C201)),'Pjt Insight Project List'!C201:C201,"")</f>
        <v/>
      </c>
      <c r="D201" s="43" t="str">
        <f ca="1">IF(AND('Pjt Insight Project List'!AO201&lt;TODAY()-120,ISTEXT('Pjt Insight Project List'!B201:B201)),'Pjt Insight Project List'!B201:B201,"")</f>
        <v/>
      </c>
      <c r="E201" s="43" t="str">
        <f ca="1">IF(AND('Pjt Insight Project List'!AO201&lt;TODAY()-120,ISNUMBER('Pjt Insight Project List'!A201:A201)),'Pjt Insight Project List'!A201:A201,"")</f>
        <v/>
      </c>
      <c r="F201" s="43" t="str">
        <f ca="1">IF(AND('Pjt Insight Project List'!AO201&lt;TODAY()-120,ISTEXT('Pjt Insight Project List'!M201:M201)),("Next Milestone Date Is: "&amp;'Pjt Insight Project List'!M201:M201)&amp;CHAR(10)&amp;"Determine when the next deliverable will be (the tgt date can be a WGM or Ballot Cycle); send dates to pmo@HL7.org.","")</f>
        <v/>
      </c>
    </row>
    <row r="202" spans="1:6" s="70" customFormat="1">
      <c r="A202" s="76" t="s">
        <v>644</v>
      </c>
      <c r="B202" s="43" t="str">
        <f ca="1">IF(AND('Pjt Insight Project List'!AO202&lt;TODAY()-120,ISTEXT('Pjt Insight Project List'!C202:C202)),"Pjt Insight Next Milestone Behind&gt;120 Days","")</f>
        <v/>
      </c>
      <c r="C202" s="43" t="str">
        <f ca="1">IF(AND('Pjt Insight Project List'!AO202&lt;TODAY()-120,ISTEXT('Pjt Insight Project List'!C202:C202)),'Pjt Insight Project List'!C202:C202,"")</f>
        <v/>
      </c>
      <c r="D202" s="43" t="str">
        <f ca="1">IF(AND('Pjt Insight Project List'!AO202&lt;TODAY()-120,ISTEXT('Pjt Insight Project List'!B202:B202)),'Pjt Insight Project List'!B202:B202,"")</f>
        <v/>
      </c>
      <c r="E202" s="43" t="str">
        <f ca="1">IF(AND('Pjt Insight Project List'!AO202&lt;TODAY()-120,ISNUMBER('Pjt Insight Project List'!A202:A202)),'Pjt Insight Project List'!A202:A202,"")</f>
        <v/>
      </c>
      <c r="F202" s="43" t="str">
        <f ca="1">IF(AND('Pjt Insight Project List'!AO202&lt;TODAY()-120,ISTEXT('Pjt Insight Project List'!M202:M202)),("Next Milestone Date Is: "&amp;'Pjt Insight Project List'!M202:M202)&amp;CHAR(10)&amp;"Determine when the next deliverable will be (the tgt date can be a WGM or Ballot Cycle); send dates to pmo@HL7.org.","")</f>
        <v/>
      </c>
    </row>
    <row r="203" spans="1:6" s="70" customFormat="1">
      <c r="A203" s="73" t="s">
        <v>645</v>
      </c>
      <c r="B203" s="43" t="str">
        <f ca="1">IF(AND('Pjt Insight Project List'!AO203&lt;TODAY()-120,ISTEXT('Pjt Insight Project List'!C203:C203)),"Pjt Insight Next Milestone Behind&gt;120 Days","")</f>
        <v/>
      </c>
      <c r="C203" s="43" t="str">
        <f ca="1">IF(AND('Pjt Insight Project List'!AO203&lt;TODAY()-120,ISTEXT('Pjt Insight Project List'!C203:C203)),'Pjt Insight Project List'!C203:C203,"")</f>
        <v/>
      </c>
      <c r="D203" s="43" t="str">
        <f ca="1">IF(AND('Pjt Insight Project List'!AO203&lt;TODAY()-120,ISTEXT('Pjt Insight Project List'!B203:B203)),'Pjt Insight Project List'!B203:B203,"")</f>
        <v/>
      </c>
      <c r="E203" s="43" t="str">
        <f ca="1">IF(AND('Pjt Insight Project List'!AO203&lt;TODAY()-120,ISNUMBER('Pjt Insight Project List'!A203:A203)),'Pjt Insight Project List'!A203:A203,"")</f>
        <v/>
      </c>
      <c r="F203" s="43" t="str">
        <f ca="1">IF(AND('Pjt Insight Project List'!AO203&lt;TODAY()-120,ISTEXT('Pjt Insight Project List'!M203:M203)),("Next Milestone Date Is: "&amp;'Pjt Insight Project List'!M203:M203)&amp;CHAR(10)&amp;"Determine when the next deliverable will be (the tgt date can be a WGM or Ballot Cycle); send dates to pmo@HL7.org.","")</f>
        <v/>
      </c>
    </row>
    <row r="204" spans="1:6">
      <c r="A204" s="73" t="s">
        <v>646</v>
      </c>
      <c r="B204" s="43" t="str">
        <f ca="1">IF(AND('Pjt Insight Project List'!AO204&lt;TODAY()-120,ISTEXT('Pjt Insight Project List'!C204:C204)),"Pjt Insight Next Milestone Behind&gt;120 Days","")</f>
        <v/>
      </c>
      <c r="C204" s="43" t="str">
        <f ca="1">IF(AND('Pjt Insight Project List'!AO204&lt;TODAY()-120,ISTEXT('Pjt Insight Project List'!C204:C204)),'Pjt Insight Project List'!C204:C204,"")</f>
        <v/>
      </c>
      <c r="D204" s="43" t="str">
        <f ca="1">IF(AND('Pjt Insight Project List'!AO204&lt;TODAY()-120,ISTEXT('Pjt Insight Project List'!B204:B204)),'Pjt Insight Project List'!B204:B204,"")</f>
        <v/>
      </c>
      <c r="E204" s="43" t="str">
        <f ca="1">IF(AND('Pjt Insight Project List'!AO204&lt;TODAY()-120,ISNUMBER('Pjt Insight Project List'!A204:A204)),'Pjt Insight Project List'!A204:A204,"")</f>
        <v/>
      </c>
      <c r="F204" s="43" t="str">
        <f ca="1">IF(AND('Pjt Insight Project List'!AO204&lt;TODAY()-120,ISTEXT('Pjt Insight Project List'!M204:M204)),("Next Milestone Date Is: "&amp;'Pjt Insight Project List'!M204:M204)&amp;CHAR(10)&amp;"Determine when the next deliverable will be (the tgt date can be a WGM or Ballot Cycle); send dates to pmo@HL7.org.","")</f>
        <v/>
      </c>
    </row>
    <row r="205" spans="1:6">
      <c r="A205" s="76" t="s">
        <v>647</v>
      </c>
      <c r="B205" s="43" t="str">
        <f ca="1">IF(AND('Pjt Insight Project List'!AO205&lt;TODAY()-120,ISTEXT('Pjt Insight Project List'!C205:C205)),"Pjt Insight Next Milestone Behind&gt;120 Days","")</f>
        <v/>
      </c>
      <c r="C205" s="43" t="str">
        <f ca="1">IF(AND('Pjt Insight Project List'!AO205&lt;TODAY()-120,ISTEXT('Pjt Insight Project List'!C205:C205)),'Pjt Insight Project List'!C205:C205,"")</f>
        <v/>
      </c>
      <c r="D205" s="43" t="str">
        <f ca="1">IF(AND('Pjt Insight Project List'!AO205&lt;TODAY()-120,ISTEXT('Pjt Insight Project List'!B205:B205)),'Pjt Insight Project List'!B205:B205,"")</f>
        <v/>
      </c>
      <c r="E205" s="43" t="str">
        <f ca="1">IF(AND('Pjt Insight Project List'!AO205&lt;TODAY()-120,ISNUMBER('Pjt Insight Project List'!A205:A205)),'Pjt Insight Project List'!A205:A205,"")</f>
        <v/>
      </c>
      <c r="F205" s="43" t="str">
        <f ca="1">IF(AND('Pjt Insight Project List'!AO205&lt;TODAY()-120,ISTEXT('Pjt Insight Project List'!M205:M205)),("Next Milestone Date Is: "&amp;'Pjt Insight Project List'!M205:M205)&amp;CHAR(10)&amp;"Determine when the next deliverable will be (the tgt date can be a WGM or Ballot Cycle); send dates to pmo@HL7.org.","")</f>
        <v/>
      </c>
    </row>
    <row r="206" spans="1:6">
      <c r="A206" s="73" t="s">
        <v>648</v>
      </c>
      <c r="B206" s="43" t="str">
        <f ca="1">IF(AND('Pjt Insight Project List'!AO206&lt;TODAY()-120,ISTEXT('Pjt Insight Project List'!C206:C206)),"Pjt Insight Next Milestone Behind&gt;120 Days","")</f>
        <v/>
      </c>
      <c r="C206" s="43" t="str">
        <f ca="1">IF(AND('Pjt Insight Project List'!AO206&lt;TODAY()-120,ISTEXT('Pjt Insight Project List'!C206:C206)),'Pjt Insight Project List'!C206:C206,"")</f>
        <v/>
      </c>
      <c r="D206" s="43" t="str">
        <f ca="1">IF(AND('Pjt Insight Project List'!AO206&lt;TODAY()-120,ISTEXT('Pjt Insight Project List'!B206:B206)),'Pjt Insight Project List'!B206:B206,"")</f>
        <v/>
      </c>
      <c r="E206" s="43" t="str">
        <f ca="1">IF(AND('Pjt Insight Project List'!AO206&lt;TODAY()-120,ISNUMBER('Pjt Insight Project List'!A206:A206)),'Pjt Insight Project List'!A206:A206,"")</f>
        <v/>
      </c>
      <c r="F206" s="43" t="str">
        <f ca="1">IF(AND('Pjt Insight Project List'!AO206&lt;TODAY()-120,ISTEXT('Pjt Insight Project List'!M206:M206)),("Next Milestone Date Is: "&amp;'Pjt Insight Project List'!M206:M206)&amp;CHAR(10)&amp;"Determine when the next deliverable will be (the tgt date can be a WGM or Ballot Cycle); send dates to pmo@HL7.org.","")</f>
        <v/>
      </c>
    </row>
    <row r="207" spans="1:6" s="70" customFormat="1">
      <c r="A207" s="73" t="s">
        <v>649</v>
      </c>
      <c r="B207" s="43" t="str">
        <f ca="1">IF(AND('Pjt Insight Project List'!AO207&lt;TODAY()-120,ISTEXT('Pjt Insight Project List'!C207:C207)),"Pjt Insight Next Milestone Behind&gt;120 Days","")</f>
        <v/>
      </c>
      <c r="C207" s="43" t="str">
        <f ca="1">IF(AND('Pjt Insight Project List'!AO207&lt;TODAY()-120,ISTEXT('Pjt Insight Project List'!C207:C207)),'Pjt Insight Project List'!C207:C207,"")</f>
        <v/>
      </c>
      <c r="D207" s="43" t="str">
        <f ca="1">IF(AND('Pjt Insight Project List'!AO207&lt;TODAY()-120,ISTEXT('Pjt Insight Project List'!B207:B207)),'Pjt Insight Project List'!B207:B207,"")</f>
        <v/>
      </c>
      <c r="E207" s="43" t="str">
        <f ca="1">IF(AND('Pjt Insight Project List'!AO207&lt;TODAY()-120,ISNUMBER('Pjt Insight Project List'!A207:A207)),'Pjt Insight Project List'!A207:A207,"")</f>
        <v/>
      </c>
      <c r="F207" s="43" t="str">
        <f ca="1">IF(AND('Pjt Insight Project List'!AO207&lt;TODAY()-120,ISTEXT('Pjt Insight Project List'!M207:M207)),("Next Milestone Date Is: "&amp;'Pjt Insight Project List'!M207:M207)&amp;CHAR(10)&amp;"Determine when the next deliverable will be (the tgt date can be a WGM or Ballot Cycle); send dates to pmo@HL7.org.","")</f>
        <v/>
      </c>
    </row>
    <row r="208" spans="1:6" s="70" customFormat="1">
      <c r="A208" s="76" t="s">
        <v>650</v>
      </c>
      <c r="B208" s="43" t="str">
        <f ca="1">IF(AND('Pjt Insight Project List'!AO208&lt;TODAY()-120,ISTEXT('Pjt Insight Project List'!C208:C208)),"Pjt Insight Next Milestone Behind&gt;120 Days","")</f>
        <v/>
      </c>
      <c r="C208" s="43" t="str">
        <f ca="1">IF(AND('Pjt Insight Project List'!AO208&lt;TODAY()-120,ISTEXT('Pjt Insight Project List'!C208:C208)),'Pjt Insight Project List'!C208:C208,"")</f>
        <v/>
      </c>
      <c r="D208" s="43" t="str">
        <f ca="1">IF(AND('Pjt Insight Project List'!AO208&lt;TODAY()-120,ISTEXT('Pjt Insight Project List'!B208:B208)),'Pjt Insight Project List'!B208:B208,"")</f>
        <v/>
      </c>
      <c r="E208" s="43" t="str">
        <f ca="1">IF(AND('Pjt Insight Project List'!AO208&lt;TODAY()-120,ISNUMBER('Pjt Insight Project List'!A208:A208)),'Pjt Insight Project List'!A208:A208,"")</f>
        <v/>
      </c>
      <c r="F208" s="43" t="str">
        <f ca="1">IF(AND('Pjt Insight Project List'!AO208&lt;TODAY()-120,ISTEXT('Pjt Insight Project List'!M208:M208)),("Next Milestone Date Is: "&amp;'Pjt Insight Project List'!M208:M208)&amp;CHAR(10)&amp;"Determine when the next deliverable will be (the tgt date can be a WGM or Ballot Cycle); send dates to pmo@HL7.org.","")</f>
        <v/>
      </c>
    </row>
    <row r="209" spans="1:6" s="70" customFormat="1">
      <c r="A209" s="73" t="s">
        <v>651</v>
      </c>
      <c r="B209" s="43" t="str">
        <f ca="1">IF(AND('Pjt Insight Project List'!AO209&lt;TODAY()-120,ISTEXT('Pjt Insight Project List'!C209:C209)),"Pjt Insight Next Milestone Behind&gt;120 Days","")</f>
        <v/>
      </c>
      <c r="C209" s="43" t="str">
        <f ca="1">IF(AND('Pjt Insight Project List'!AO209&lt;TODAY()-120,ISTEXT('Pjt Insight Project List'!C209:C209)),'Pjt Insight Project List'!C209:C209,"")</f>
        <v/>
      </c>
      <c r="D209" s="43" t="str">
        <f ca="1">IF(AND('Pjt Insight Project List'!AO209&lt;TODAY()-120,ISTEXT('Pjt Insight Project List'!B209:B209)),'Pjt Insight Project List'!B209:B209,"")</f>
        <v/>
      </c>
      <c r="E209" s="43" t="str">
        <f ca="1">IF(AND('Pjt Insight Project List'!AO209&lt;TODAY()-120,ISNUMBER('Pjt Insight Project List'!A209:A209)),'Pjt Insight Project List'!A209:A209,"")</f>
        <v/>
      </c>
      <c r="F209" s="43" t="str">
        <f ca="1">IF(AND('Pjt Insight Project List'!AO209&lt;TODAY()-120,ISTEXT('Pjt Insight Project List'!M209:M209)),("Next Milestone Date Is: "&amp;'Pjt Insight Project List'!M209:M209)&amp;CHAR(10)&amp;"Determine when the next deliverable will be (the tgt date can be a WGM or Ballot Cycle); send dates to pmo@HL7.org.","")</f>
        <v/>
      </c>
    </row>
    <row r="210" spans="1:6" s="70" customFormat="1">
      <c r="A210" s="73" t="s">
        <v>652</v>
      </c>
      <c r="B210" s="43" t="str">
        <f ca="1">IF(AND('Pjt Insight Project List'!AO210&lt;TODAY()-120,ISTEXT('Pjt Insight Project List'!C210:C210)),"Pjt Insight Next Milestone Behind&gt;120 Days","")</f>
        <v/>
      </c>
      <c r="C210" s="43" t="str">
        <f ca="1">IF(AND('Pjt Insight Project List'!AO210&lt;TODAY()-120,ISTEXT('Pjt Insight Project List'!C210:C210)),'Pjt Insight Project List'!C210:C210,"")</f>
        <v/>
      </c>
      <c r="D210" s="43" t="str">
        <f ca="1">IF(AND('Pjt Insight Project List'!AO210&lt;TODAY()-120,ISTEXT('Pjt Insight Project List'!B210:B210)),'Pjt Insight Project List'!B210:B210,"")</f>
        <v/>
      </c>
      <c r="E210" s="43" t="str">
        <f ca="1">IF(AND('Pjt Insight Project List'!AO210&lt;TODAY()-120,ISNUMBER('Pjt Insight Project List'!A210:A210)),'Pjt Insight Project List'!A210:A210,"")</f>
        <v/>
      </c>
      <c r="F210" s="43" t="str">
        <f ca="1">IF(AND('Pjt Insight Project List'!AO210&lt;TODAY()-120,ISTEXT('Pjt Insight Project List'!M210:M210)),("Next Milestone Date Is: "&amp;'Pjt Insight Project List'!M210:M210)&amp;CHAR(10)&amp;"Determine when the next deliverable will be (the tgt date can be a WGM or Ballot Cycle); send dates to pmo@HL7.org.","")</f>
        <v/>
      </c>
    </row>
    <row r="211" spans="1:6" s="70" customFormat="1">
      <c r="A211" s="76" t="s">
        <v>653</v>
      </c>
      <c r="B211" s="43" t="str">
        <f ca="1">IF(AND('Pjt Insight Project List'!AO211&lt;TODAY()-120,ISTEXT('Pjt Insight Project List'!C211:C211)),"Pjt Insight Next Milestone Behind&gt;120 Days","")</f>
        <v/>
      </c>
      <c r="C211" s="43" t="str">
        <f ca="1">IF(AND('Pjt Insight Project List'!AO211&lt;TODAY()-120,ISTEXT('Pjt Insight Project List'!C211:C211)),'Pjt Insight Project List'!C211:C211,"")</f>
        <v/>
      </c>
      <c r="D211" s="43" t="str">
        <f ca="1">IF(AND('Pjt Insight Project List'!AO211&lt;TODAY()-120,ISTEXT('Pjt Insight Project List'!B211:B211)),'Pjt Insight Project List'!B211:B211,"")</f>
        <v/>
      </c>
      <c r="E211" s="43" t="str">
        <f ca="1">IF(AND('Pjt Insight Project List'!AO211&lt;TODAY()-120,ISNUMBER('Pjt Insight Project List'!A211:A211)),'Pjt Insight Project List'!A211:A211,"")</f>
        <v/>
      </c>
      <c r="F211" s="43" t="str">
        <f ca="1">IF(AND('Pjt Insight Project List'!AO211&lt;TODAY()-120,ISTEXT('Pjt Insight Project List'!M211:M211)),("Next Milestone Date Is: "&amp;'Pjt Insight Project List'!M211:M211)&amp;CHAR(10)&amp;"Determine when the next deliverable will be (the tgt date can be a WGM or Ballot Cycle); send dates to pmo@HL7.org.","")</f>
        <v/>
      </c>
    </row>
    <row r="212" spans="1:6" s="70" customFormat="1">
      <c r="A212" s="73" t="s">
        <v>654</v>
      </c>
      <c r="B212" s="43" t="str">
        <f ca="1">IF(AND('Pjt Insight Project List'!AO212&lt;TODAY()-120,ISTEXT('Pjt Insight Project List'!C212:C212)),"Pjt Insight Next Milestone Behind&gt;120 Days","")</f>
        <v/>
      </c>
      <c r="C212" s="43" t="str">
        <f ca="1">IF(AND('Pjt Insight Project List'!AO212&lt;TODAY()-120,ISTEXT('Pjt Insight Project List'!C212:C212)),'Pjt Insight Project List'!C212:C212,"")</f>
        <v/>
      </c>
      <c r="D212" s="43" t="str">
        <f ca="1">IF(AND('Pjt Insight Project List'!AO212&lt;TODAY()-120,ISTEXT('Pjt Insight Project List'!B212:B212)),'Pjt Insight Project List'!B212:B212,"")</f>
        <v/>
      </c>
      <c r="E212" s="43" t="str">
        <f ca="1">IF(AND('Pjt Insight Project List'!AO212&lt;TODAY()-120,ISNUMBER('Pjt Insight Project List'!A212:A212)),'Pjt Insight Project List'!A212:A212,"")</f>
        <v/>
      </c>
      <c r="F212" s="43" t="str">
        <f ca="1">IF(AND('Pjt Insight Project List'!AO212&lt;TODAY()-120,ISTEXT('Pjt Insight Project List'!M212:M212)),("Next Milestone Date Is: "&amp;'Pjt Insight Project List'!M212:M212)&amp;CHAR(10)&amp;"Determine when the next deliverable will be (the tgt date can be a WGM or Ballot Cycle); send dates to pmo@HL7.org.","")</f>
        <v/>
      </c>
    </row>
    <row r="213" spans="1:6" s="70" customFormat="1">
      <c r="A213" s="73" t="s">
        <v>655</v>
      </c>
      <c r="B213" s="43" t="str">
        <f ca="1">IF(AND('Pjt Insight Project List'!AO213&lt;TODAY()-120,ISTEXT('Pjt Insight Project List'!C213:C213)),"Pjt Insight Next Milestone Behind&gt;120 Days","")</f>
        <v/>
      </c>
      <c r="C213" s="43" t="str">
        <f ca="1">IF(AND('Pjt Insight Project List'!AO213&lt;TODAY()-120,ISTEXT('Pjt Insight Project List'!C213:C213)),'Pjt Insight Project List'!C213:C213,"")</f>
        <v/>
      </c>
      <c r="D213" s="43" t="str">
        <f ca="1">IF(AND('Pjt Insight Project List'!AO213&lt;TODAY()-120,ISTEXT('Pjt Insight Project List'!B213:B213)),'Pjt Insight Project List'!B213:B213,"")</f>
        <v/>
      </c>
      <c r="E213" s="43" t="str">
        <f ca="1">IF(AND('Pjt Insight Project List'!AO213&lt;TODAY()-120,ISNUMBER('Pjt Insight Project List'!A213:A213)),'Pjt Insight Project List'!A213:A213,"")</f>
        <v/>
      </c>
      <c r="F213" s="43" t="str">
        <f ca="1">IF(AND('Pjt Insight Project List'!AO213&lt;TODAY()-120,ISTEXT('Pjt Insight Project List'!M213:M213)),("Next Milestone Date Is: "&amp;'Pjt Insight Project List'!M213:M213)&amp;CHAR(10)&amp;"Determine when the next deliverable will be (the tgt date can be a WGM or Ballot Cycle); send dates to pmo@HL7.org.","")</f>
        <v/>
      </c>
    </row>
    <row r="214" spans="1:6" s="70" customFormat="1">
      <c r="A214" s="76" t="s">
        <v>656</v>
      </c>
      <c r="B214" s="43" t="str">
        <f ca="1">IF(AND('Pjt Insight Project List'!AO214&lt;TODAY()-120,ISTEXT('Pjt Insight Project List'!C214:C214)),"Pjt Insight Next Milestone Behind&gt;120 Days","")</f>
        <v/>
      </c>
      <c r="C214" s="43" t="str">
        <f ca="1">IF(AND('Pjt Insight Project List'!AO214&lt;TODAY()-120,ISTEXT('Pjt Insight Project List'!C214:C214)),'Pjt Insight Project List'!C214:C214,"")</f>
        <v/>
      </c>
      <c r="D214" s="43" t="str">
        <f ca="1">IF(AND('Pjt Insight Project List'!AO214&lt;TODAY()-120,ISTEXT('Pjt Insight Project List'!B214:B214)),'Pjt Insight Project List'!B214:B214,"")</f>
        <v/>
      </c>
      <c r="E214" s="43" t="str">
        <f ca="1">IF(AND('Pjt Insight Project List'!AO214&lt;TODAY()-120,ISNUMBER('Pjt Insight Project List'!A214:A214)),'Pjt Insight Project List'!A214:A214,"")</f>
        <v/>
      </c>
      <c r="F214" s="43" t="str">
        <f ca="1">IF(AND('Pjt Insight Project List'!AO214&lt;TODAY()-120,ISTEXT('Pjt Insight Project List'!M214:M214)),("Next Milestone Date Is: "&amp;'Pjt Insight Project List'!M214:M214)&amp;CHAR(10)&amp;"Determine when the next deliverable will be (the tgt date can be a WGM or Ballot Cycle); send dates to pmo@HL7.org.","")</f>
        <v/>
      </c>
    </row>
    <row r="215" spans="1:6" s="70" customFormat="1">
      <c r="A215" s="73" t="s">
        <v>657</v>
      </c>
      <c r="B215" s="43" t="str">
        <f ca="1">IF(AND('Pjt Insight Project List'!AO215&lt;TODAY()-120,ISTEXT('Pjt Insight Project List'!C215:C215)),"Pjt Insight Next Milestone Behind&gt;120 Days","")</f>
        <v/>
      </c>
      <c r="C215" s="43" t="str">
        <f ca="1">IF(AND('Pjt Insight Project List'!AO215&lt;TODAY()-120,ISTEXT('Pjt Insight Project List'!C215:C215)),'Pjt Insight Project List'!C215:C215,"")</f>
        <v/>
      </c>
      <c r="D215" s="43" t="str">
        <f ca="1">IF(AND('Pjt Insight Project List'!AO215&lt;TODAY()-120,ISTEXT('Pjt Insight Project List'!B215:B215)),'Pjt Insight Project List'!B215:B215,"")</f>
        <v/>
      </c>
      <c r="E215" s="43" t="str">
        <f ca="1">IF(AND('Pjt Insight Project List'!AO215&lt;TODAY()-120,ISNUMBER('Pjt Insight Project List'!A215:A215)),'Pjt Insight Project List'!A215:A215,"")</f>
        <v/>
      </c>
      <c r="F215" s="43" t="str">
        <f ca="1">IF(AND('Pjt Insight Project List'!AO215&lt;TODAY()-120,ISTEXT('Pjt Insight Project List'!M215:M215)),("Next Milestone Date Is: "&amp;'Pjt Insight Project List'!M215:M215)&amp;CHAR(10)&amp;"Determine when the next deliverable will be (the tgt date can be a WGM or Ballot Cycle); send dates to pmo@HL7.org.","")</f>
        <v/>
      </c>
    </row>
    <row r="216" spans="1:6" s="70" customFormat="1" ht="39.6">
      <c r="A216" s="73" t="s">
        <v>658</v>
      </c>
      <c r="B216" s="43" t="str">
        <f ca="1">IF(AND('Pjt Insight Project List'!AO216&lt;TODAY()-120,ISTEXT('Pjt Insight Project List'!C216:C216)),"Pjt Insight Next Milestone Behind&gt;120 Days","")</f>
        <v>Pjt Insight Next Milestone Behind&gt;120 Days</v>
      </c>
      <c r="C216" s="43" t="str">
        <f ca="1">IF(AND('Pjt Insight Project List'!AO216&lt;TODAY()-120,ISTEXT('Pjt Insight Project List'!C216:C216)),'Pjt Insight Project List'!C216:C216,"")</f>
        <v>Patient Administration Work Group</v>
      </c>
      <c r="D216" s="43" t="str">
        <f ca="1">IF(AND('Pjt Insight Project List'!AO216&lt;TODAY()-120,ISTEXT('Pjt Insight Project List'!B216:B216)),'Pjt Insight Project List'!B216:B216,"")</f>
        <v>OASIS HAVE 2.0 Alignment with HL7</v>
      </c>
      <c r="E216" s="43">
        <f ca="1">IF(AND('Pjt Insight Project List'!AO216&lt;TODAY()-120,ISNUMBER('Pjt Insight Project List'!A216:A216)),'Pjt Insight Project List'!A216:A216,"")</f>
        <v>1346</v>
      </c>
      <c r="F216" s="43" t="str">
        <f ca="1">IF(AND('Pjt Insight Project List'!AO216&lt;TODAY()-120,ISTEXT('Pjt Insight Project List'!M216:M216)),("Next Milestone Date Is: "&amp;'Pjt Insight Project List'!M216:M216)&amp;CHAR(10)&amp;"Determine when the next deliverable will be (the tgt date can be a WGM or Ballot Cycle); send dates to pmo@HL7.org.","")</f>
        <v>Next Milestone Date Is: 2018 May WGM/Ballot
Determine when the next deliverable will be (the tgt date can be a WGM or Ballot Cycle); send dates to pmo@HL7.org.</v>
      </c>
    </row>
    <row r="217" spans="1:6" s="70" customFormat="1" ht="39.6">
      <c r="A217" s="76" t="s">
        <v>659</v>
      </c>
      <c r="B217" s="43" t="str">
        <f ca="1">IF(AND('Pjt Insight Project List'!AO217&lt;TODAY()-120,ISTEXT('Pjt Insight Project List'!C217:C217)),"Pjt Insight Next Milestone Behind&gt;120 Days","")</f>
        <v>Pjt Insight Next Milestone Behind&gt;120 Days</v>
      </c>
      <c r="C217" s="43" t="str">
        <f ca="1">IF(AND('Pjt Insight Project List'!AO217&lt;TODAY()-120,ISTEXT('Pjt Insight Project List'!C217:C217)),'Pjt Insight Project List'!C217:C217,"")</f>
        <v>Patient Care Work Group</v>
      </c>
      <c r="D217" s="43" t="str">
        <f ca="1">IF(AND('Pjt Insight Project List'!AO217&lt;TODAY()-120,ISTEXT('Pjt Insight Project List'!B217:B217)),'Pjt Insight Project List'!B217:B217,"")</f>
        <v>CDC Developmental Screening</v>
      </c>
      <c r="E217" s="43">
        <f ca="1">IF(AND('Pjt Insight Project List'!AO217&lt;TODAY()-120,ISNUMBER('Pjt Insight Project List'!A217:A217)),'Pjt Insight Project List'!A217:A217,"")</f>
        <v>1138</v>
      </c>
      <c r="F217" s="43" t="str">
        <f ca="1">IF(AND('Pjt Insight Project List'!AO217&lt;TODAY()-120,ISTEXT('Pjt Insight Project List'!M217:M217)),("Next Milestone Date Is: "&amp;'Pjt Insight Project List'!M217:M217)&amp;CHAR(10)&amp;"Determine when the next deliverable will be (the tgt date can be a WGM or Ballot Cycle); send dates to pmo@HL7.org.","")</f>
        <v>Next Milestone Date Is: 2015 Jan WGM/Ballot
Determine when the next deliverable will be (the tgt date can be a WGM or Ballot Cycle); send dates to pmo@HL7.org.</v>
      </c>
    </row>
    <row r="218" spans="1:6">
      <c r="A218" s="73" t="s">
        <v>660</v>
      </c>
      <c r="B218" s="43" t="str">
        <f ca="1">IF(AND('Pjt Insight Project List'!AO218&lt;TODAY()-120,ISTEXT('Pjt Insight Project List'!C218:C218)),"Pjt Insight Next Milestone Behind&gt;120 Days","")</f>
        <v/>
      </c>
      <c r="C218" s="43" t="str">
        <f ca="1">IF(AND('Pjt Insight Project List'!AO218&lt;TODAY()-120,ISTEXT('Pjt Insight Project List'!C218:C218)),'Pjt Insight Project List'!C218:C218,"")</f>
        <v/>
      </c>
      <c r="D218" s="43" t="str">
        <f ca="1">IF(AND('Pjt Insight Project List'!AO218&lt;TODAY()-120,ISTEXT('Pjt Insight Project List'!B218:B218)),'Pjt Insight Project List'!B218:B218,"")</f>
        <v/>
      </c>
      <c r="E218" s="43" t="str">
        <f ca="1">IF(AND('Pjt Insight Project List'!AO218&lt;TODAY()-120,ISNUMBER('Pjt Insight Project List'!A218:A218)),'Pjt Insight Project List'!A218:A218,"")</f>
        <v/>
      </c>
      <c r="F218" s="43" t="str">
        <f ca="1">IF(AND('Pjt Insight Project List'!AO218&lt;TODAY()-120,ISTEXT('Pjt Insight Project List'!M218:M218)),("Next Milestone Date Is: "&amp;'Pjt Insight Project List'!M218:M218)&amp;CHAR(10)&amp;"Determine when the next deliverable will be (the tgt date can be a WGM or Ballot Cycle); send dates to pmo@HL7.org.","")</f>
        <v/>
      </c>
    </row>
    <row r="219" spans="1:6" s="70" customFormat="1" ht="39.6">
      <c r="A219" s="73" t="s">
        <v>661</v>
      </c>
      <c r="B219" s="43" t="str">
        <f ca="1">IF(AND('Pjt Insight Project List'!AO219&lt;TODAY()-120,ISTEXT('Pjt Insight Project List'!C219:C219)),"Pjt Insight Next Milestone Behind&gt;120 Days","")</f>
        <v>Pjt Insight Next Milestone Behind&gt;120 Days</v>
      </c>
      <c r="C219" s="43" t="str">
        <f ca="1">IF(AND('Pjt Insight Project List'!AO219&lt;TODAY()-120,ISTEXT('Pjt Insight Project List'!C219:C219)),'Pjt Insight Project List'!C219:C219,"")</f>
        <v>Patient Care Work Group</v>
      </c>
      <c r="D219" s="43" t="str">
        <f ca="1">IF(AND('Pjt Insight Project List'!AO219&lt;TODAY()-120,ISTEXT('Pjt Insight Project List'!B219:B219)),'Pjt Insight Project List'!B219:B219,"")</f>
        <v>Essential Information for Children with Special Health Care Needs</v>
      </c>
      <c r="E219" s="43">
        <f ca="1">IF(AND('Pjt Insight Project List'!AO219&lt;TODAY()-120,ISNUMBER('Pjt Insight Project List'!A219:A219)),'Pjt Insight Project List'!A219:A219,"")</f>
        <v>1111</v>
      </c>
      <c r="F219" s="43" t="str">
        <f ca="1">IF(AND('Pjt Insight Project List'!AO219&lt;TODAY()-120,ISTEXT('Pjt Insight Project List'!M219:M219)),("Next Milestone Date Is: "&amp;'Pjt Insight Project List'!M219:M219)&amp;CHAR(10)&amp;"Determine when the next deliverable will be (the tgt date can be a WGM or Ballot Cycle); send dates to pmo@HL7.org.","")</f>
        <v>Next Milestone Date Is: 2018 May WGM/Ballot
Determine when the next deliverable will be (the tgt date can be a WGM or Ballot Cycle); send dates to pmo@HL7.org.</v>
      </c>
    </row>
    <row r="220" spans="1:6" s="70" customFormat="1">
      <c r="A220" s="76" t="s">
        <v>662</v>
      </c>
      <c r="B220" s="43" t="str">
        <f ca="1">IF(AND('Pjt Insight Project List'!AO220&lt;TODAY()-120,ISTEXT('Pjt Insight Project List'!C220:C220)),"Pjt Insight Next Milestone Behind&gt;120 Days","")</f>
        <v/>
      </c>
      <c r="C220" s="43" t="str">
        <f ca="1">IF(AND('Pjt Insight Project List'!AO220&lt;TODAY()-120,ISTEXT('Pjt Insight Project List'!C220:C220)),'Pjt Insight Project List'!C220:C220,"")</f>
        <v/>
      </c>
      <c r="D220" s="43" t="str">
        <f ca="1">IF(AND('Pjt Insight Project List'!AO220&lt;TODAY()-120,ISTEXT('Pjt Insight Project List'!B220:B220)),'Pjt Insight Project List'!B220:B220,"")</f>
        <v/>
      </c>
      <c r="E220" s="43" t="str">
        <f ca="1">IF(AND('Pjt Insight Project List'!AO220&lt;TODAY()-120,ISNUMBER('Pjt Insight Project List'!A220:A220)),'Pjt Insight Project List'!A220:A220,"")</f>
        <v/>
      </c>
      <c r="F220" s="43" t="str">
        <f ca="1">IF(AND('Pjt Insight Project List'!AO220&lt;TODAY()-120,ISTEXT('Pjt Insight Project List'!M220:M220)),("Next Milestone Date Is: "&amp;'Pjt Insight Project List'!M220:M220)&amp;CHAR(10)&amp;"Determine when the next deliverable will be (the tgt date can be a WGM or Ballot Cycle); send dates to pmo@HL7.org.","")</f>
        <v/>
      </c>
    </row>
    <row r="221" spans="1:6" s="70" customFormat="1">
      <c r="A221" s="73" t="s">
        <v>663</v>
      </c>
      <c r="B221" s="43" t="str">
        <f ca="1">IF(AND('Pjt Insight Project List'!AO221&lt;TODAY()-120,ISTEXT('Pjt Insight Project List'!C221:C221)),"Pjt Insight Next Milestone Behind&gt;120 Days","")</f>
        <v/>
      </c>
      <c r="C221" s="43" t="str">
        <f ca="1">IF(AND('Pjt Insight Project List'!AO221&lt;TODAY()-120,ISTEXT('Pjt Insight Project List'!C221:C221)),'Pjt Insight Project List'!C221:C221,"")</f>
        <v/>
      </c>
      <c r="D221" s="43" t="str">
        <f ca="1">IF(AND('Pjt Insight Project List'!AO221&lt;TODAY()-120,ISTEXT('Pjt Insight Project List'!B221:B221)),'Pjt Insight Project List'!B221:B221,"")</f>
        <v/>
      </c>
      <c r="E221" s="43" t="str">
        <f ca="1">IF(AND('Pjt Insight Project List'!AO221&lt;TODAY()-120,ISNUMBER('Pjt Insight Project List'!A221:A221)),'Pjt Insight Project List'!A221:A221,"")</f>
        <v/>
      </c>
      <c r="F221" s="43" t="str">
        <f ca="1">IF(AND('Pjt Insight Project List'!AO221&lt;TODAY()-120,ISTEXT('Pjt Insight Project List'!M221:M221)),("Next Milestone Date Is: "&amp;'Pjt Insight Project List'!M221:M221)&amp;CHAR(10)&amp;"Determine when the next deliverable will be (the tgt date can be a WGM or Ballot Cycle); send dates to pmo@HL7.org.","")</f>
        <v/>
      </c>
    </row>
    <row r="222" spans="1:6" s="70" customFormat="1" ht="39.6">
      <c r="A222" s="73" t="s">
        <v>664</v>
      </c>
      <c r="B222" s="43" t="str">
        <f ca="1">IF(AND('Pjt Insight Project List'!AO222&lt;TODAY()-120,ISTEXT('Pjt Insight Project List'!C222:C222)),"Pjt Insight Next Milestone Behind&gt;120 Days","")</f>
        <v>Pjt Insight Next Milestone Behind&gt;120 Days</v>
      </c>
      <c r="C222" s="43" t="str">
        <f ca="1">IF(AND('Pjt Insight Project List'!AO222&lt;TODAY()-120,ISTEXT('Pjt Insight Project List'!C222:C222)),'Pjt Insight Project List'!C222:C222,"")</f>
        <v>Patient Care Work Group</v>
      </c>
      <c r="D222" s="43" t="str">
        <f ca="1">IF(AND('Pjt Insight Project List'!AO222&lt;TODAY()-120,ISTEXT('Pjt Insight Project List'!B222:B222)),'Pjt Insight Project List'!B222:B222,"")</f>
        <v>Showcase - Nursing Electronic Health Record Applications, Devices and Apps Communicating Patient Data Electronically using HL7 standards &amp; IHE profiles</v>
      </c>
      <c r="E222" s="43">
        <f ca="1">IF(AND('Pjt Insight Project List'!AO222&lt;TODAY()-120,ISNUMBER('Pjt Insight Project List'!A222:A222)),'Pjt Insight Project List'!A222:A222,"")</f>
        <v>1166</v>
      </c>
      <c r="F222" s="43" t="str">
        <f ca="1">IF(AND('Pjt Insight Project List'!AO222&lt;TODAY()-120,ISTEXT('Pjt Insight Project List'!M222:M222)),("Next Milestone Date Is: "&amp;'Pjt Insight Project List'!M222:M222)&amp;CHAR(10)&amp;"Determine when the next deliverable will be (the tgt date can be a WGM or Ballot Cycle); send dates to pmo@HL7.org.","")</f>
        <v>Next Milestone Date Is: 2015 Sept WGM/Ballot
Determine when the next deliverable will be (the tgt date can be a WGM or Ballot Cycle); send dates to pmo@HL7.org.</v>
      </c>
    </row>
    <row r="223" spans="1:6" s="70" customFormat="1">
      <c r="A223" s="76" t="s">
        <v>665</v>
      </c>
      <c r="B223" s="43" t="str">
        <f ca="1">IF(AND('Pjt Insight Project List'!AO223&lt;TODAY()-120,ISTEXT('Pjt Insight Project List'!C223:C223)),"Pjt Insight Next Milestone Behind&gt;120 Days","")</f>
        <v/>
      </c>
      <c r="C223" s="43" t="str">
        <f ca="1">IF(AND('Pjt Insight Project List'!AO223&lt;TODAY()-120,ISTEXT('Pjt Insight Project List'!C223:C223)),'Pjt Insight Project List'!C223:C223,"")</f>
        <v/>
      </c>
      <c r="D223" s="43" t="str">
        <f ca="1">IF(AND('Pjt Insight Project List'!AO223&lt;TODAY()-120,ISTEXT('Pjt Insight Project List'!B223:B223)),'Pjt Insight Project List'!B223:B223,"")</f>
        <v/>
      </c>
      <c r="E223" s="43" t="str">
        <f ca="1">IF(AND('Pjt Insight Project List'!AO223&lt;TODAY()-120,ISNUMBER('Pjt Insight Project List'!A223:A223)),'Pjt Insight Project List'!A223:A223,"")</f>
        <v/>
      </c>
      <c r="F223" s="43" t="str">
        <f ca="1">IF(AND('Pjt Insight Project List'!AO223&lt;TODAY()-120,ISTEXT('Pjt Insight Project List'!M223:M223)),("Next Milestone Date Is: "&amp;'Pjt Insight Project List'!M223:M223)&amp;CHAR(10)&amp;"Determine when the next deliverable will be (the tgt date can be a WGM or Ballot Cycle); send dates to pmo@HL7.org.","")</f>
        <v/>
      </c>
    </row>
    <row r="224" spans="1:6" ht="39.6">
      <c r="A224" s="73" t="s">
        <v>666</v>
      </c>
      <c r="B224" s="43" t="str">
        <f ca="1">IF(AND('Pjt Insight Project List'!AO224&lt;TODAY()-120,ISTEXT('Pjt Insight Project List'!C224:C224)),"Pjt Insight Next Milestone Behind&gt;120 Days","")</f>
        <v>Pjt Insight Next Milestone Behind&gt;120 Days</v>
      </c>
      <c r="C224" s="43" t="str">
        <f ca="1">IF(AND('Pjt Insight Project List'!AO224&lt;TODAY()-120,ISTEXT('Pjt Insight Project List'!C224:C224)),'Pjt Insight Project List'!C224:C224,"")</f>
        <v>Patient Care Work Group</v>
      </c>
      <c r="D224" s="43" t="str">
        <f ca="1">IF(AND('Pjt Insight Project List'!AO224&lt;TODAY()-120,ISTEXT('Pjt Insight Project List'!B224:B224)),'Pjt Insight Project List'!B224:B224,"")</f>
        <v>Definition of negation requirements for standards</v>
      </c>
      <c r="E224" s="43">
        <f ca="1">IF(AND('Pjt Insight Project List'!AO224&lt;TODAY()-120,ISNUMBER('Pjt Insight Project List'!A224:A224)),'Pjt Insight Project List'!A224:A224,"")</f>
        <v>1262</v>
      </c>
      <c r="F224" s="43" t="str">
        <f ca="1">IF(AND('Pjt Insight Project List'!AO224&lt;TODAY()-120,ISTEXT('Pjt Insight Project List'!M224:M224)),("Next Milestone Date Is: "&amp;'Pjt Insight Project List'!M224:M224)&amp;CHAR(10)&amp;"Determine when the next deliverable will be (the tgt date can be a WGM or Ballot Cycle); send dates to pmo@HL7.org.","")</f>
        <v>Next Milestone Date Is: 2018 May WGM/Ballot
Determine when the next deliverable will be (the tgt date can be a WGM or Ballot Cycle); send dates to pmo@HL7.org.</v>
      </c>
    </row>
    <row r="225" spans="1:6" s="70" customFormat="1">
      <c r="A225" s="73" t="s">
        <v>667</v>
      </c>
      <c r="B225" s="43" t="str">
        <f ca="1">IF(AND('Pjt Insight Project List'!AO225&lt;TODAY()-120,ISTEXT('Pjt Insight Project List'!C225:C225)),"Pjt Insight Next Milestone Behind&gt;120 Days","")</f>
        <v/>
      </c>
      <c r="C225" s="43" t="str">
        <f ca="1">IF(AND('Pjt Insight Project List'!AO225&lt;TODAY()-120,ISTEXT('Pjt Insight Project List'!C225:C225)),'Pjt Insight Project List'!C225:C225,"")</f>
        <v/>
      </c>
      <c r="D225" s="43" t="str">
        <f ca="1">IF(AND('Pjt Insight Project List'!AO225&lt;TODAY()-120,ISTEXT('Pjt Insight Project List'!B225:B225)),'Pjt Insight Project List'!B225:B225,"")</f>
        <v/>
      </c>
      <c r="E225" s="43" t="str">
        <f ca="1">IF(AND('Pjt Insight Project List'!AO225&lt;TODAY()-120,ISNUMBER('Pjt Insight Project List'!A225:A225)),'Pjt Insight Project List'!A225:A225,"")</f>
        <v/>
      </c>
      <c r="F225" s="43" t="str">
        <f ca="1">IF(AND('Pjt Insight Project List'!AO225&lt;TODAY()-120,ISTEXT('Pjt Insight Project List'!M225:M225)),("Next Milestone Date Is: "&amp;'Pjt Insight Project List'!M225:M225)&amp;CHAR(10)&amp;"Determine when the next deliverable will be (the tgt date can be a WGM or Ballot Cycle); send dates to pmo@HL7.org.","")</f>
        <v/>
      </c>
    </row>
    <row r="226" spans="1:6" ht="39.6">
      <c r="A226" s="76" t="s">
        <v>668</v>
      </c>
      <c r="B226" s="43" t="str">
        <f ca="1">IF(AND('Pjt Insight Project List'!AO226&lt;TODAY()-120,ISTEXT('Pjt Insight Project List'!C226:C226)),"Pjt Insight Next Milestone Behind&gt;120 Days","")</f>
        <v>Pjt Insight Next Milestone Behind&gt;120 Days</v>
      </c>
      <c r="C226" s="43" t="str">
        <f ca="1">IF(AND('Pjt Insight Project List'!AO226&lt;TODAY()-120,ISTEXT('Pjt Insight Project List'!C226:C226)),'Pjt Insight Project List'!C226:C226,"")</f>
        <v>Patient Care Work Group</v>
      </c>
      <c r="D226" s="43" t="str">
        <f ca="1">IF(AND('Pjt Insight Project List'!AO226&lt;TODAY()-120,ISTEXT('Pjt Insight Project List'!B226:B226)),'Pjt Insight Project List'!B226:B226,"")</f>
        <v>Detailed Clinical Models Release 1</v>
      </c>
      <c r="E226" s="43">
        <f ca="1">IF(AND('Pjt Insight Project List'!AO226&lt;TODAY()-120,ISNUMBER('Pjt Insight Project List'!A226:A226)),'Pjt Insight Project List'!A226:A226,"")</f>
        <v>320</v>
      </c>
      <c r="F226" s="43" t="str">
        <f ca="1">IF(AND('Pjt Insight Project List'!AO226&lt;TODAY()-120,ISTEXT('Pjt Insight Project List'!M226:M226)),("Next Milestone Date Is: "&amp;'Pjt Insight Project List'!M226:M226)&amp;CHAR(10)&amp;"Determine when the next deliverable will be (the tgt date can be a WGM or Ballot Cycle); send dates to pmo@HL7.org.","")</f>
        <v>Next Milestone Date Is: 2014 May WGM/Ballot
Determine when the next deliverable will be (the tgt date can be a WGM or Ballot Cycle); send dates to pmo@HL7.org.</v>
      </c>
    </row>
    <row r="227" spans="1:6" s="70" customFormat="1" ht="39.6">
      <c r="A227" s="73" t="s">
        <v>669</v>
      </c>
      <c r="B227" s="43" t="str">
        <f ca="1">IF(AND('Pjt Insight Project List'!AO227&lt;TODAY()-120,ISTEXT('Pjt Insight Project List'!C227:C227)),"Pjt Insight Next Milestone Behind&gt;120 Days","")</f>
        <v>Pjt Insight Next Milestone Behind&gt;120 Days</v>
      </c>
      <c r="C227" s="43" t="str">
        <f ca="1">IF(AND('Pjt Insight Project List'!AO227&lt;TODAY()-120,ISTEXT('Pjt Insight Project List'!C227:C227)),'Pjt Insight Project List'!C227:C227,"")</f>
        <v>Patient Care Work Group</v>
      </c>
      <c r="D227" s="43" t="str">
        <f ca="1">IF(AND('Pjt Insight Project List'!AO227&lt;TODAY()-120,ISTEXT('Pjt Insight Project List'!B227:B227)),'Pjt Insight Project List'!B227:B227,"")</f>
        <v>Update EHR Child Health Functional Profile for Release 2</v>
      </c>
      <c r="E227" s="43">
        <f ca="1">IF(AND('Pjt Insight Project List'!AO227&lt;TODAY()-120,ISNUMBER('Pjt Insight Project List'!A227:A227)),'Pjt Insight Project List'!A227:A227,"")</f>
        <v>691</v>
      </c>
      <c r="F227" s="43" t="str">
        <f ca="1">IF(AND('Pjt Insight Project List'!AO227&lt;TODAY()-120,ISTEXT('Pjt Insight Project List'!M227:M227)),("Next Milestone Date Is: "&amp;'Pjt Insight Project List'!M227:M227)&amp;CHAR(10)&amp;"Determine when the next deliverable will be (the tgt date can be a WGM or Ballot Cycle); send dates to pmo@HL7.org.","")</f>
        <v>Next Milestone Date Is: 2015 Jan WGM/Ballot
Determine when the next deliverable will be (the tgt date can be a WGM or Ballot Cycle); send dates to pmo@HL7.org.</v>
      </c>
    </row>
    <row r="228" spans="1:6" s="70" customFormat="1" ht="39.6">
      <c r="A228" s="73" t="s">
        <v>670</v>
      </c>
      <c r="B228" s="43" t="str">
        <f ca="1">IF(AND('Pjt Insight Project List'!AO228&lt;TODAY()-120,ISTEXT('Pjt Insight Project List'!C228:C228)),"Pjt Insight Next Milestone Behind&gt;120 Days","")</f>
        <v>Pjt Insight Next Milestone Behind&gt;120 Days</v>
      </c>
      <c r="C228" s="43" t="str">
        <f ca="1">IF(AND('Pjt Insight Project List'!AO228&lt;TODAY()-120,ISTEXT('Pjt Insight Project List'!C228:C228)),'Pjt Insight Project List'!C228:C228,"")</f>
        <v>Patient Care Work Group</v>
      </c>
      <c r="D228" s="43" t="str">
        <f ca="1">IF(AND('Pjt Insight Project List'!AO228&lt;TODAY()-120,ISTEXT('Pjt Insight Project List'!B228:B228)),'Pjt Insight Project List'!B228:B228,"")</f>
        <v>HL7 Child Health Neonatology Profile for EHR Systems, v 1.0</v>
      </c>
      <c r="E228" s="43">
        <f ca="1">IF(AND('Pjt Insight Project List'!AO228&lt;TODAY()-120,ISNUMBER('Pjt Insight Project List'!A228:A228)),'Pjt Insight Project List'!A228:A228,"")</f>
        <v>770</v>
      </c>
      <c r="F228" s="43" t="str">
        <f ca="1">IF(AND('Pjt Insight Project List'!AO228&lt;TODAY()-120,ISTEXT('Pjt Insight Project List'!M228:M228)),("Next Milestone Date Is: "&amp;'Pjt Insight Project List'!M228:M228)&amp;CHAR(10)&amp;"Determine when the next deliverable will be (the tgt date can be a WGM or Ballot Cycle); send dates to pmo@HL7.org.","")</f>
        <v>Next Milestone Date Is: 2015 Jan WGM/Ballot
Determine when the next deliverable will be (the tgt date can be a WGM or Ballot Cycle); send dates to pmo@HL7.org.</v>
      </c>
    </row>
    <row r="229" spans="1:6" s="70" customFormat="1">
      <c r="A229" s="76" t="s">
        <v>671</v>
      </c>
      <c r="B229" s="43" t="str">
        <f ca="1">IF(AND('Pjt Insight Project List'!AO229&lt;TODAY()-120,ISTEXT('Pjt Insight Project List'!C229:C229)),"Pjt Insight Next Milestone Behind&gt;120 Days","")</f>
        <v/>
      </c>
      <c r="C229" s="43" t="str">
        <f ca="1">IF(AND('Pjt Insight Project List'!AO229&lt;TODAY()-120,ISTEXT('Pjt Insight Project List'!C229:C229)),'Pjt Insight Project List'!C229:C229,"")</f>
        <v/>
      </c>
      <c r="D229" s="43" t="str">
        <f ca="1">IF(AND('Pjt Insight Project List'!AO229&lt;TODAY()-120,ISTEXT('Pjt Insight Project List'!B229:B229)),'Pjt Insight Project List'!B229:B229,"")</f>
        <v/>
      </c>
      <c r="E229" s="43" t="str">
        <f ca="1">IF(AND('Pjt Insight Project List'!AO229&lt;TODAY()-120,ISNUMBER('Pjt Insight Project List'!A229:A229)),'Pjt Insight Project List'!A229:A229,"")</f>
        <v/>
      </c>
      <c r="F229" s="43" t="str">
        <f ca="1">IF(AND('Pjt Insight Project List'!AO229&lt;TODAY()-120,ISTEXT('Pjt Insight Project List'!M229:M229)),("Next Milestone Date Is: "&amp;'Pjt Insight Project List'!M229:M229)&amp;CHAR(10)&amp;"Determine when the next deliverable will be (the tgt date can be a WGM or Ballot Cycle); send dates to pmo@HL7.org.","")</f>
        <v/>
      </c>
    </row>
    <row r="230" spans="1:6" s="70" customFormat="1" ht="39.6">
      <c r="A230" s="73" t="s">
        <v>672</v>
      </c>
      <c r="B230" s="43" t="str">
        <f ca="1">IF(AND('Pjt Insight Project List'!AO230&lt;TODAY()-120,ISTEXT('Pjt Insight Project List'!C230:C230)),"Pjt Insight Next Milestone Behind&gt;120 Days","")</f>
        <v>Pjt Insight Next Milestone Behind&gt;120 Days</v>
      </c>
      <c r="C230" s="43" t="str">
        <f ca="1">IF(AND('Pjt Insight Project List'!AO230&lt;TODAY()-120,ISTEXT('Pjt Insight Project List'!C230:C230)),'Pjt Insight Project List'!C230:C230,"")</f>
        <v>Patient Care Work Group</v>
      </c>
      <c r="D230" s="43" t="str">
        <f ca="1">IF(AND('Pjt Insight Project List'!AO230&lt;TODAY()-120,ISTEXT('Pjt Insight Project List'!B230:B230)),'Pjt Insight Project List'!B230:B230,"")</f>
        <v>V3 Allergy and Intolerance Clinical Models</v>
      </c>
      <c r="E230" s="43">
        <f ca="1">IF(AND('Pjt Insight Project List'!AO230&lt;TODAY()-120,ISNUMBER('Pjt Insight Project List'!A230:A230)),'Pjt Insight Project List'!A230:A230,"")</f>
        <v>1004</v>
      </c>
      <c r="F230" s="43" t="str">
        <f ca="1">IF(AND('Pjt Insight Project List'!AO230&lt;TODAY()-120,ISTEXT('Pjt Insight Project List'!M230:M230)),("Next Milestone Date Is: "&amp;'Pjt Insight Project List'!M230:M230)&amp;CHAR(10)&amp;"Determine when the next deliverable will be (the tgt date can be a WGM or Ballot Cycle); send dates to pmo@HL7.org.","")</f>
        <v>Next Milestone Date Is: 2017 May WGM/Ballot
Determine when the next deliverable will be (the tgt date can be a WGM or Ballot Cycle); send dates to pmo@HL7.org.</v>
      </c>
    </row>
    <row r="231" spans="1:6" s="70" customFormat="1">
      <c r="A231" s="73" t="s">
        <v>673</v>
      </c>
      <c r="B231" s="43" t="str">
        <f ca="1">IF(AND('Pjt Insight Project List'!AO231&lt;TODAY()-120,ISTEXT('Pjt Insight Project List'!C231:C231)),"Pjt Insight Next Milestone Behind&gt;120 Days","")</f>
        <v/>
      </c>
      <c r="C231" s="43" t="str">
        <f ca="1">IF(AND('Pjt Insight Project List'!AO231&lt;TODAY()-120,ISTEXT('Pjt Insight Project List'!C231:C231)),'Pjt Insight Project List'!C231:C231,"")</f>
        <v/>
      </c>
      <c r="D231" s="43" t="str">
        <f ca="1">IF(AND('Pjt Insight Project List'!AO231&lt;TODAY()-120,ISTEXT('Pjt Insight Project List'!B231:B231)),'Pjt Insight Project List'!B231:B231,"")</f>
        <v/>
      </c>
      <c r="E231" s="43" t="str">
        <f ca="1">IF(AND('Pjt Insight Project List'!AO231&lt;TODAY()-120,ISNUMBER('Pjt Insight Project List'!A231:A231)),'Pjt Insight Project List'!A231:A231,"")</f>
        <v/>
      </c>
      <c r="F231" s="43" t="str">
        <f ca="1">IF(AND('Pjt Insight Project List'!AO231&lt;TODAY()-120,ISTEXT('Pjt Insight Project List'!M231:M231)),("Next Milestone Date Is: "&amp;'Pjt Insight Project List'!M231:M231)&amp;CHAR(10)&amp;"Determine when the next deliverable will be (the tgt date can be a WGM or Ballot Cycle); send dates to pmo@HL7.org.","")</f>
        <v/>
      </c>
    </row>
    <row r="232" spans="1:6">
      <c r="A232" s="76" t="s">
        <v>674</v>
      </c>
      <c r="B232" s="43" t="str">
        <f ca="1">IF(AND('Pjt Insight Project List'!AO232&lt;TODAY()-120,ISTEXT('Pjt Insight Project List'!C232:C232)),"Pjt Insight Next Milestone Behind&gt;120 Days","")</f>
        <v/>
      </c>
      <c r="C232" s="43" t="str">
        <f ca="1">IF(AND('Pjt Insight Project List'!AO232&lt;TODAY()-120,ISTEXT('Pjt Insight Project List'!C232:C232)),'Pjt Insight Project List'!C232:C232,"")</f>
        <v/>
      </c>
      <c r="D232" s="43" t="str">
        <f ca="1">IF(AND('Pjt Insight Project List'!AO232&lt;TODAY()-120,ISTEXT('Pjt Insight Project List'!B232:B232)),'Pjt Insight Project List'!B232:B232,"")</f>
        <v/>
      </c>
      <c r="E232" s="43" t="str">
        <f ca="1">IF(AND('Pjt Insight Project List'!AO232&lt;TODAY()-120,ISNUMBER('Pjt Insight Project List'!A232:A232)),'Pjt Insight Project List'!A232:A232,"")</f>
        <v/>
      </c>
      <c r="F232" s="43" t="str">
        <f ca="1">IF(AND('Pjt Insight Project List'!AO232&lt;TODAY()-120,ISTEXT('Pjt Insight Project List'!M232:M232)),("Next Milestone Date Is: "&amp;'Pjt Insight Project List'!M232:M232)&amp;CHAR(10)&amp;"Determine when the next deliverable will be (the tgt date can be a WGM or Ballot Cycle); send dates to pmo@HL7.org.","")</f>
        <v/>
      </c>
    </row>
    <row r="233" spans="1:6" s="70" customFormat="1">
      <c r="A233" s="73" t="s">
        <v>675</v>
      </c>
      <c r="B233" s="43" t="str">
        <f ca="1">IF(AND('Pjt Insight Project List'!AO233&lt;TODAY()-120,ISTEXT('Pjt Insight Project List'!C233:C233)),"Pjt Insight Next Milestone Behind&gt;120 Days","")</f>
        <v/>
      </c>
      <c r="C233" s="43" t="str">
        <f ca="1">IF(AND('Pjt Insight Project List'!AO233&lt;TODAY()-120,ISTEXT('Pjt Insight Project List'!C233:C233)),'Pjt Insight Project List'!C233:C233,"")</f>
        <v/>
      </c>
      <c r="D233" s="43" t="str">
        <f ca="1">IF(AND('Pjt Insight Project List'!AO233&lt;TODAY()-120,ISTEXT('Pjt Insight Project List'!B233:B233)),'Pjt Insight Project List'!B233:B233,"")</f>
        <v/>
      </c>
      <c r="E233" s="43" t="str">
        <f ca="1">IF(AND('Pjt Insight Project List'!AO233&lt;TODAY()-120,ISNUMBER('Pjt Insight Project List'!A233:A233)),'Pjt Insight Project List'!A233:A233,"")</f>
        <v/>
      </c>
      <c r="F233" s="43" t="str">
        <f ca="1">IF(AND('Pjt Insight Project List'!AO233&lt;TODAY()-120,ISTEXT('Pjt Insight Project List'!M233:M233)),("Next Milestone Date Is: "&amp;'Pjt Insight Project List'!M233:M233)&amp;CHAR(10)&amp;"Determine when the next deliverable will be (the tgt date can be a WGM or Ballot Cycle); send dates to pmo@HL7.org.","")</f>
        <v/>
      </c>
    </row>
    <row r="234" spans="1:6" s="70" customFormat="1">
      <c r="A234" s="73" t="s">
        <v>676</v>
      </c>
      <c r="B234" s="43" t="str">
        <f ca="1">IF(AND('Pjt Insight Project List'!AO234&lt;TODAY()-120,ISTEXT('Pjt Insight Project List'!C234:C234)),"Pjt Insight Next Milestone Behind&gt;120 Days","")</f>
        <v/>
      </c>
      <c r="C234" s="43" t="str">
        <f ca="1">IF(AND('Pjt Insight Project List'!AO234&lt;TODAY()-120,ISTEXT('Pjt Insight Project List'!C234:C234)),'Pjt Insight Project List'!C234:C234,"")</f>
        <v/>
      </c>
      <c r="D234" s="43" t="str">
        <f ca="1">IF(AND('Pjt Insight Project List'!AO234&lt;TODAY()-120,ISTEXT('Pjt Insight Project List'!B234:B234)),'Pjt Insight Project List'!B234:B234,"")</f>
        <v/>
      </c>
      <c r="E234" s="43" t="str">
        <f ca="1">IF(AND('Pjt Insight Project List'!AO234&lt;TODAY()-120,ISNUMBER('Pjt Insight Project List'!A234:A234)),'Pjt Insight Project List'!A234:A234,"")</f>
        <v/>
      </c>
      <c r="F234" s="43" t="str">
        <f ca="1">IF(AND('Pjt Insight Project List'!AO234&lt;TODAY()-120,ISTEXT('Pjt Insight Project List'!M234:M234)),("Next Milestone Date Is: "&amp;'Pjt Insight Project List'!M234:M234)&amp;CHAR(10)&amp;"Determine when the next deliverable will be (the tgt date can be a WGM or Ballot Cycle); send dates to pmo@HL7.org.","")</f>
        <v/>
      </c>
    </row>
    <row r="235" spans="1:6" ht="39.6">
      <c r="A235" s="76" t="s">
        <v>677</v>
      </c>
      <c r="B235" s="43" t="str">
        <f ca="1">IF(AND('Pjt Insight Project List'!AO235&lt;TODAY()-120,ISTEXT('Pjt Insight Project List'!C235:C235)),"Pjt Insight Next Milestone Behind&gt;120 Days","")</f>
        <v>Pjt Insight Next Milestone Behind&gt;120 Days</v>
      </c>
      <c r="C235" s="43" t="str">
        <f ca="1">IF(AND('Pjt Insight Project List'!AO235&lt;TODAY()-120,ISTEXT('Pjt Insight Project List'!C235:C235)),'Pjt Insight Project List'!C235:C235,"")</f>
        <v>Pharmacy Work Group</v>
      </c>
      <c r="D235" s="43" t="str">
        <f ca="1">IF(AND('Pjt Insight Project List'!AO235&lt;TODAY()-120,ISTEXT('Pjt Insight Project List'!B235:B235)),'Pjt Insight Project List'!B235:B235,"")</f>
        <v>US Medications Implementation Guide Update - Prescription Drug Monitoring Program (PDMP)</v>
      </c>
      <c r="E235" s="43">
        <f ca="1">IF(AND('Pjt Insight Project List'!AO235&lt;TODAY()-120,ISNUMBER('Pjt Insight Project List'!A235:A235)),'Pjt Insight Project List'!A235:A235,"")</f>
        <v>1393</v>
      </c>
      <c r="F235" s="43" t="str">
        <f ca="1">IF(AND('Pjt Insight Project List'!AO235&lt;TODAY()-120,ISTEXT('Pjt Insight Project List'!M235:M235)),("Next Milestone Date Is: "&amp;'Pjt Insight Project List'!M235:M235)&amp;CHAR(10)&amp;"Determine when the next deliverable will be (the tgt date can be a WGM or Ballot Cycle); send dates to pmo@HL7.org.","")</f>
        <v>Next Milestone Date Is: 2018 May WGM/Ballot
Determine when the next deliverable will be (the tgt date can be a WGM or Ballot Cycle); send dates to pmo@HL7.org.</v>
      </c>
    </row>
    <row r="236" spans="1:6">
      <c r="A236" s="73" t="s">
        <v>678</v>
      </c>
      <c r="B236" s="43" t="str">
        <f ca="1">IF(AND('Pjt Insight Project List'!AO236&lt;TODAY()-120,ISTEXT('Pjt Insight Project List'!C236:C236)),"Pjt Insight Next Milestone Behind&gt;120 Days","")</f>
        <v/>
      </c>
      <c r="C236" s="43" t="str">
        <f ca="1">IF(AND('Pjt Insight Project List'!AO236&lt;TODAY()-120,ISTEXT('Pjt Insight Project List'!C236:C236)),'Pjt Insight Project List'!C236:C236,"")</f>
        <v/>
      </c>
      <c r="D236" s="43" t="str">
        <f ca="1">IF(AND('Pjt Insight Project List'!AO236&lt;TODAY()-120,ISTEXT('Pjt Insight Project List'!B236:B236)),'Pjt Insight Project List'!B236:B236,"")</f>
        <v/>
      </c>
      <c r="E236" s="43" t="str">
        <f ca="1">IF(AND('Pjt Insight Project List'!AO236&lt;TODAY()-120,ISNUMBER('Pjt Insight Project List'!A236:A236)),'Pjt Insight Project List'!A236:A236,"")</f>
        <v/>
      </c>
      <c r="F236" s="43" t="str">
        <f ca="1">IF(AND('Pjt Insight Project List'!AO236&lt;TODAY()-120,ISTEXT('Pjt Insight Project List'!M236:M236)),("Next Milestone Date Is: "&amp;'Pjt Insight Project List'!M236:M236)&amp;CHAR(10)&amp;"Determine when the next deliverable will be (the tgt date can be a WGM or Ballot Cycle); send dates to pmo@HL7.org.","")</f>
        <v/>
      </c>
    </row>
    <row r="237" spans="1:6">
      <c r="A237" s="73" t="s">
        <v>679</v>
      </c>
      <c r="B237" s="43" t="str">
        <f ca="1">IF(AND('Pjt Insight Project List'!AO237&lt;TODAY()-120,ISTEXT('Pjt Insight Project List'!C237:C237)),"Pjt Insight Next Milestone Behind&gt;120 Days","")</f>
        <v/>
      </c>
      <c r="C237" s="43" t="str">
        <f ca="1">IF(AND('Pjt Insight Project List'!AO237&lt;TODAY()-120,ISTEXT('Pjt Insight Project List'!C237:C237)),'Pjt Insight Project List'!C237:C237,"")</f>
        <v/>
      </c>
      <c r="D237" s="43" t="str">
        <f ca="1">IF(AND('Pjt Insight Project List'!AO237&lt;TODAY()-120,ISTEXT('Pjt Insight Project List'!B237:B237)),'Pjt Insight Project List'!B237:B237,"")</f>
        <v/>
      </c>
      <c r="E237" s="43" t="str">
        <f ca="1">IF(AND('Pjt Insight Project List'!AO237&lt;TODAY()-120,ISNUMBER('Pjt Insight Project List'!A237:A237)),'Pjt Insight Project List'!A237:A237,"")</f>
        <v/>
      </c>
      <c r="F237" s="43" t="str">
        <f ca="1">IF(AND('Pjt Insight Project List'!AO237&lt;TODAY()-120,ISTEXT('Pjt Insight Project List'!M237:M237)),("Next Milestone Date Is: "&amp;'Pjt Insight Project List'!M237:M237)&amp;CHAR(10)&amp;"Determine when the next deliverable will be (the tgt date can be a WGM or Ballot Cycle); send dates to pmo@HL7.org.","")</f>
        <v/>
      </c>
    </row>
    <row r="238" spans="1:6">
      <c r="A238" s="76" t="s">
        <v>680</v>
      </c>
      <c r="B238" s="43" t="str">
        <f ca="1">IF(AND('Pjt Insight Project List'!AO238&lt;TODAY()-120,ISTEXT('Pjt Insight Project List'!C238:C238)),"Pjt Insight Next Milestone Behind&gt;120 Days","")</f>
        <v/>
      </c>
      <c r="C238" s="43" t="str">
        <f ca="1">IF(AND('Pjt Insight Project List'!AO238&lt;TODAY()-120,ISTEXT('Pjt Insight Project List'!C238:C238)),'Pjt Insight Project List'!C238:C238,"")</f>
        <v/>
      </c>
      <c r="D238" s="43" t="str">
        <f ca="1">IF(AND('Pjt Insight Project List'!AO238&lt;TODAY()-120,ISTEXT('Pjt Insight Project List'!B238:B238)),'Pjt Insight Project List'!B238:B238,"")</f>
        <v/>
      </c>
      <c r="E238" s="43" t="str">
        <f ca="1">IF(AND('Pjt Insight Project List'!AO238&lt;TODAY()-120,ISNUMBER('Pjt Insight Project List'!A238:A238)),'Pjt Insight Project List'!A238:A238,"")</f>
        <v/>
      </c>
      <c r="F238" s="43" t="str">
        <f ca="1">IF(AND('Pjt Insight Project List'!AO238&lt;TODAY()-120,ISTEXT('Pjt Insight Project List'!M238:M238)),("Next Milestone Date Is: "&amp;'Pjt Insight Project List'!M238:M238)&amp;CHAR(10)&amp;"Determine when the next deliverable will be (the tgt date can be a WGM or Ballot Cycle); send dates to pmo@HL7.org.","")</f>
        <v/>
      </c>
    </row>
    <row r="239" spans="1:6" s="70" customFormat="1">
      <c r="A239" s="73" t="s">
        <v>681</v>
      </c>
      <c r="B239" s="43" t="str">
        <f ca="1">IF(AND('Pjt Insight Project List'!AO239&lt;TODAY()-120,ISTEXT('Pjt Insight Project List'!C239:C239)),"Pjt Insight Next Milestone Behind&gt;120 Days","")</f>
        <v/>
      </c>
      <c r="C239" s="43" t="str">
        <f ca="1">IF(AND('Pjt Insight Project List'!AO239&lt;TODAY()-120,ISTEXT('Pjt Insight Project List'!C239:C239)),'Pjt Insight Project List'!C239:C239,"")</f>
        <v/>
      </c>
      <c r="D239" s="43" t="str">
        <f ca="1">IF(AND('Pjt Insight Project List'!AO239&lt;TODAY()-120,ISTEXT('Pjt Insight Project List'!B239:B239)),'Pjt Insight Project List'!B239:B239,"")</f>
        <v/>
      </c>
      <c r="E239" s="43" t="str">
        <f ca="1">IF(AND('Pjt Insight Project List'!AO239&lt;TODAY()-120,ISNUMBER('Pjt Insight Project List'!A239:A239)),'Pjt Insight Project List'!A239:A239,"")</f>
        <v/>
      </c>
      <c r="F239" s="43" t="str">
        <f ca="1">IF(AND('Pjt Insight Project List'!AO239&lt;TODAY()-120,ISTEXT('Pjt Insight Project List'!M239:M239)),("Next Milestone Date Is: "&amp;'Pjt Insight Project List'!M239:M239)&amp;CHAR(10)&amp;"Determine when the next deliverable will be (the tgt date can be a WGM or Ballot Cycle); send dates to pmo@HL7.org.","")</f>
        <v/>
      </c>
    </row>
    <row r="240" spans="1:6" s="70" customFormat="1">
      <c r="A240" s="73" t="s">
        <v>682</v>
      </c>
      <c r="B240" s="43" t="str">
        <f ca="1">IF(AND('Pjt Insight Project List'!AO240&lt;TODAY()-120,ISTEXT('Pjt Insight Project List'!C240:C240)),"Pjt Insight Next Milestone Behind&gt;120 Days","")</f>
        <v/>
      </c>
      <c r="C240" s="43" t="str">
        <f ca="1">IF(AND('Pjt Insight Project List'!AO240&lt;TODAY()-120,ISTEXT('Pjt Insight Project List'!C240:C240)),'Pjt Insight Project List'!C240:C240,"")</f>
        <v/>
      </c>
      <c r="D240" s="43" t="str">
        <f ca="1">IF(AND('Pjt Insight Project List'!AO240&lt;TODAY()-120,ISTEXT('Pjt Insight Project List'!B240:B240)),'Pjt Insight Project List'!B240:B240,"")</f>
        <v/>
      </c>
      <c r="E240" s="43" t="str">
        <f ca="1">IF(AND('Pjt Insight Project List'!AO240&lt;TODAY()-120,ISNUMBER('Pjt Insight Project List'!A240:A240)),'Pjt Insight Project List'!A240:A240,"")</f>
        <v/>
      </c>
      <c r="F240" s="43" t="str">
        <f ca="1">IF(AND('Pjt Insight Project List'!AO240&lt;TODAY()-120,ISTEXT('Pjt Insight Project List'!M240:M240)),("Next Milestone Date Is: "&amp;'Pjt Insight Project List'!M240:M240)&amp;CHAR(10)&amp;"Determine when the next deliverable will be (the tgt date can be a WGM or Ballot Cycle); send dates to pmo@HL7.org.","")</f>
        <v/>
      </c>
    </row>
    <row r="241" spans="1:6" s="70" customFormat="1">
      <c r="A241" s="76" t="s">
        <v>683</v>
      </c>
      <c r="B241" s="43" t="str">
        <f ca="1">IF(AND('Pjt Insight Project List'!AO241&lt;TODAY()-120,ISTEXT('Pjt Insight Project List'!C241:C241)),"Pjt Insight Next Milestone Behind&gt;120 Days","")</f>
        <v/>
      </c>
      <c r="C241" s="43" t="str">
        <f ca="1">IF(AND('Pjt Insight Project List'!AO241&lt;TODAY()-120,ISTEXT('Pjt Insight Project List'!C241:C241)),'Pjt Insight Project List'!C241:C241,"")</f>
        <v/>
      </c>
      <c r="D241" s="43" t="str">
        <f ca="1">IF(AND('Pjt Insight Project List'!AO241&lt;TODAY()-120,ISTEXT('Pjt Insight Project List'!B241:B241)),'Pjt Insight Project List'!B241:B241,"")</f>
        <v/>
      </c>
      <c r="E241" s="43" t="str">
        <f ca="1">IF(AND('Pjt Insight Project List'!AO241&lt;TODAY()-120,ISNUMBER('Pjt Insight Project List'!A241:A241)),'Pjt Insight Project List'!A241:A241,"")</f>
        <v/>
      </c>
      <c r="F241" s="43" t="str">
        <f ca="1">IF(AND('Pjt Insight Project List'!AO241&lt;TODAY()-120,ISTEXT('Pjt Insight Project List'!M241:M241)),("Next Milestone Date Is: "&amp;'Pjt Insight Project List'!M241:M241)&amp;CHAR(10)&amp;"Determine when the next deliverable will be (the tgt date can be a WGM or Ballot Cycle); send dates to pmo@HL7.org.","")</f>
        <v/>
      </c>
    </row>
    <row r="242" spans="1:6" s="70" customFormat="1">
      <c r="A242" s="73" t="s">
        <v>684</v>
      </c>
      <c r="B242" s="43" t="str">
        <f ca="1">IF(AND('Pjt Insight Project List'!AO242&lt;TODAY()-120,ISTEXT('Pjt Insight Project List'!C242:C242)),"Pjt Insight Next Milestone Behind&gt;120 Days","")</f>
        <v/>
      </c>
      <c r="C242" s="43" t="str">
        <f ca="1">IF(AND('Pjt Insight Project List'!AO242&lt;TODAY()-120,ISTEXT('Pjt Insight Project List'!C242:C242)),'Pjt Insight Project List'!C242:C242,"")</f>
        <v/>
      </c>
      <c r="D242" s="43" t="str">
        <f ca="1">IF(AND('Pjt Insight Project List'!AO242&lt;TODAY()-120,ISTEXT('Pjt Insight Project List'!B242:B242)),'Pjt Insight Project List'!B242:B242,"")</f>
        <v/>
      </c>
      <c r="E242" s="43" t="str">
        <f ca="1">IF(AND('Pjt Insight Project List'!AO242&lt;TODAY()-120,ISNUMBER('Pjt Insight Project List'!A242:A242)),'Pjt Insight Project List'!A242:A242,"")</f>
        <v/>
      </c>
      <c r="F242" s="43" t="str">
        <f ca="1">IF(AND('Pjt Insight Project List'!AO242&lt;TODAY()-120,ISTEXT('Pjt Insight Project List'!M242:M242)),("Next Milestone Date Is: "&amp;'Pjt Insight Project List'!M242:M242)&amp;CHAR(10)&amp;"Determine when the next deliverable will be (the tgt date can be a WGM or Ballot Cycle); send dates to pmo@HL7.org.","")</f>
        <v/>
      </c>
    </row>
    <row r="243" spans="1:6" s="70" customFormat="1">
      <c r="A243" s="73" t="s">
        <v>685</v>
      </c>
      <c r="B243" s="43" t="str">
        <f ca="1">IF(AND('Pjt Insight Project List'!AO243&lt;TODAY()-120,ISTEXT('Pjt Insight Project List'!C243:C243)),"Pjt Insight Next Milestone Behind&gt;120 Days","")</f>
        <v/>
      </c>
      <c r="C243" s="43" t="str">
        <f ca="1">IF(AND('Pjt Insight Project List'!AO243&lt;TODAY()-120,ISTEXT('Pjt Insight Project List'!C243:C243)),'Pjt Insight Project List'!C243:C243,"")</f>
        <v/>
      </c>
      <c r="D243" s="43" t="str">
        <f ca="1">IF(AND('Pjt Insight Project List'!AO243&lt;TODAY()-120,ISTEXT('Pjt Insight Project List'!B243:B243)),'Pjt Insight Project List'!B243:B243,"")</f>
        <v/>
      </c>
      <c r="E243" s="43" t="str">
        <f ca="1">IF(AND('Pjt Insight Project List'!AO243&lt;TODAY()-120,ISNUMBER('Pjt Insight Project List'!A243:A243)),'Pjt Insight Project List'!A243:A243,"")</f>
        <v/>
      </c>
      <c r="F243" s="43" t="str">
        <f ca="1">IF(AND('Pjt Insight Project List'!AO243&lt;TODAY()-120,ISTEXT('Pjt Insight Project List'!M243:M243)),("Next Milestone Date Is: "&amp;'Pjt Insight Project List'!M243:M243)&amp;CHAR(10)&amp;"Determine when the next deliverable will be (the tgt date can be a WGM or Ballot Cycle); send dates to pmo@HL7.org.","")</f>
        <v/>
      </c>
    </row>
    <row r="244" spans="1:6" s="70" customFormat="1" ht="39.6">
      <c r="A244" s="76" t="s">
        <v>686</v>
      </c>
      <c r="B244" s="43" t="str">
        <f ca="1">IF(AND('Pjt Insight Project List'!AO244&lt;TODAY()-120,ISTEXT('Pjt Insight Project List'!C244:C244)),"Pjt Insight Next Milestone Behind&gt;120 Days","")</f>
        <v>Pjt Insight Next Milestone Behind&gt;120 Days</v>
      </c>
      <c r="C244" s="43" t="str">
        <f ca="1">IF(AND('Pjt Insight Project List'!AO244&lt;TODAY()-120,ISTEXT('Pjt Insight Project List'!C244:C244)),'Pjt Insight Project List'!C244:C244,"")</f>
        <v>Process Improvement Work Group</v>
      </c>
      <c r="D244" s="43" t="str">
        <f ca="1">IF(AND('Pjt Insight Project List'!AO244&lt;TODAY()-120,ISTEXT('Pjt Insight Project List'!B244:B244)),'Pjt Insight Project List'!B244:B244,"")</f>
        <v>PIC Tri-Annual Maintenance: Decision Making Practices (DMP) Template (May WGM)</v>
      </c>
      <c r="E244" s="43">
        <f ca="1">IF(AND('Pjt Insight Project List'!AO244&lt;TODAY()-120,ISNUMBER('Pjt Insight Project List'!A244:A244)),'Pjt Insight Project List'!A244:A244,"")</f>
        <v>592</v>
      </c>
      <c r="F244" s="43" t="str">
        <f ca="1">IF(AND('Pjt Insight Project List'!AO244&lt;TODAY()-120,ISTEXT('Pjt Insight Project List'!M244:M244)),("Next Milestone Date Is: "&amp;'Pjt Insight Project List'!M244:M244)&amp;CHAR(10)&amp;"Determine when the next deliverable will be (the tgt date can be a WGM or Ballot Cycle); send dates to pmo@HL7.org.","")</f>
        <v>Next Milestone Date Is: 2017 May WGM/Ballot
Determine when the next deliverable will be (the tgt date can be a WGM or Ballot Cycle); send dates to pmo@HL7.org.</v>
      </c>
    </row>
    <row r="245" spans="1:6" s="70" customFormat="1" ht="39.6">
      <c r="A245" s="73" t="s">
        <v>687</v>
      </c>
      <c r="B245" s="43" t="str">
        <f ca="1">IF(AND('Pjt Insight Project List'!AO245&lt;TODAY()-120,ISTEXT('Pjt Insight Project List'!C245:C245)),"Pjt Insight Next Milestone Behind&gt;120 Days","")</f>
        <v>Pjt Insight Next Milestone Behind&gt;120 Days</v>
      </c>
      <c r="C245" s="43" t="str">
        <f ca="1">IF(AND('Pjt Insight Project List'!AO245&lt;TODAY()-120,ISTEXT('Pjt Insight Project List'!C245:C245)),'Pjt Insight Project List'!C245:C245,"")</f>
        <v>Process Improvement Work Group</v>
      </c>
      <c r="D245" s="43" t="str">
        <f ca="1">IF(AND('Pjt Insight Project List'!AO245&lt;TODAY()-120,ISTEXT('Pjt Insight Project List'!B245:B245)),'Pjt Insight Project List'!B245:B245,"")</f>
        <v>PIC Bi-Annual Maintenance: Co-Chair Handbook (September WGM)</v>
      </c>
      <c r="E245" s="43">
        <f ca="1">IF(AND('Pjt Insight Project List'!AO245&lt;TODAY()-120,ISNUMBER('Pjt Insight Project List'!A245:A245)),'Pjt Insight Project List'!A245:A245,"")</f>
        <v>590</v>
      </c>
      <c r="F245" s="43" t="str">
        <f ca="1">IF(AND('Pjt Insight Project List'!AO245&lt;TODAY()-120,ISTEXT('Pjt Insight Project List'!M245:M245)),("Next Milestone Date Is: "&amp;'Pjt Insight Project List'!M245:M245)&amp;CHAR(10)&amp;"Determine when the next deliverable will be (the tgt date can be a WGM or Ballot Cycle); send dates to pmo@HL7.org.","")</f>
        <v>Next Milestone Date Is: 2016 Sept WGM/Ballot
Determine when the next deliverable will be (the tgt date can be a WGM or Ballot Cycle); send dates to pmo@HL7.org.</v>
      </c>
    </row>
    <row r="246" spans="1:6" s="70" customFormat="1" ht="39.6">
      <c r="A246" s="73" t="s">
        <v>688</v>
      </c>
      <c r="B246" s="43" t="str">
        <f ca="1">IF(AND('Pjt Insight Project List'!AO246&lt;TODAY()-120,ISTEXT('Pjt Insight Project List'!C246:C246)),"Pjt Insight Next Milestone Behind&gt;120 Days","")</f>
        <v>Pjt Insight Next Milestone Behind&gt;120 Days</v>
      </c>
      <c r="C246" s="43" t="str">
        <f ca="1">IF(AND('Pjt Insight Project List'!AO246&lt;TODAY()-120,ISTEXT('Pjt Insight Project List'!C246:C246)),'Pjt Insight Project List'!C246:C246,"")</f>
        <v>Process Improvement Work Group</v>
      </c>
      <c r="D246" s="43" t="str">
        <f ca="1">IF(AND('Pjt Insight Project List'!AO246&lt;TODAY()-120,ISTEXT('Pjt Insight Project List'!B246:B246)),'Pjt Insight Project List'!B246:B246,"")</f>
        <v>Decision Making Practices (DMP) Simplification Project</v>
      </c>
      <c r="E246" s="43">
        <f ca="1">IF(AND('Pjt Insight Project List'!AO246&lt;TODAY()-120,ISNUMBER('Pjt Insight Project List'!A246:A246)),'Pjt Insight Project List'!A246:A246,"")</f>
        <v>1334</v>
      </c>
      <c r="F246" s="43" t="str">
        <f ca="1">IF(AND('Pjt Insight Project List'!AO246&lt;TODAY()-120,ISTEXT('Pjt Insight Project List'!M246:M246)),("Next Milestone Date Is: "&amp;'Pjt Insight Project List'!M246:M246)&amp;CHAR(10)&amp;"Determine when the next deliverable will be (the tgt date can be a WGM or Ballot Cycle); send dates to pmo@HL7.org.","")</f>
        <v>Next Milestone Date Is: 2017 May WGM/Ballot
Determine when the next deliverable will be (the tgt date can be a WGM or Ballot Cycle); send dates to pmo@HL7.org.</v>
      </c>
    </row>
    <row r="247" spans="1:6" s="70" customFormat="1">
      <c r="A247" s="76" t="s">
        <v>689</v>
      </c>
      <c r="B247" s="43" t="str">
        <f ca="1">IF(AND('Pjt Insight Project List'!AO247&lt;TODAY()-120,ISTEXT('Pjt Insight Project List'!C247:C247)),"Pjt Insight Next Milestone Behind&gt;120 Days","")</f>
        <v/>
      </c>
      <c r="C247" s="43" t="str">
        <f ca="1">IF(AND('Pjt Insight Project List'!AO247&lt;TODAY()-120,ISTEXT('Pjt Insight Project List'!C247:C247)),'Pjt Insight Project List'!C247:C247,"")</f>
        <v/>
      </c>
      <c r="D247" s="43" t="str">
        <f ca="1">IF(AND('Pjt Insight Project List'!AO247&lt;TODAY()-120,ISTEXT('Pjt Insight Project List'!B247:B247)),'Pjt Insight Project List'!B247:B247,"")</f>
        <v/>
      </c>
      <c r="E247" s="43" t="str">
        <f ca="1">IF(AND('Pjt Insight Project List'!AO247&lt;TODAY()-120,ISNUMBER('Pjt Insight Project List'!A247:A247)),'Pjt Insight Project List'!A247:A247,"")</f>
        <v/>
      </c>
      <c r="F247" s="43" t="str">
        <f ca="1">IF(AND('Pjt Insight Project List'!AO247&lt;TODAY()-120,ISTEXT('Pjt Insight Project List'!M247:M247)),("Next Milestone Date Is: "&amp;'Pjt Insight Project List'!M247:M247)&amp;CHAR(10)&amp;"Determine when the next deliverable will be (the tgt date can be a WGM or Ballot Cycle); send dates to pmo@HL7.org.","")</f>
        <v/>
      </c>
    </row>
    <row r="248" spans="1:6" s="70" customFormat="1">
      <c r="A248" s="73" t="s">
        <v>690</v>
      </c>
      <c r="B248" s="43" t="str">
        <f ca="1">IF(AND('Pjt Insight Project List'!AO248&lt;TODAY()-120,ISTEXT('Pjt Insight Project List'!C248:C248)),"Pjt Insight Next Milestone Behind&gt;120 Days","")</f>
        <v/>
      </c>
      <c r="C248" s="43" t="str">
        <f ca="1">IF(AND('Pjt Insight Project List'!AO248&lt;TODAY()-120,ISTEXT('Pjt Insight Project List'!C248:C248)),'Pjt Insight Project List'!C248:C248,"")</f>
        <v/>
      </c>
      <c r="D248" s="43" t="str">
        <f ca="1">IF(AND('Pjt Insight Project List'!AO248&lt;TODAY()-120,ISTEXT('Pjt Insight Project List'!B248:B248)),'Pjt Insight Project List'!B248:B248,"")</f>
        <v/>
      </c>
      <c r="E248" s="43" t="str">
        <f ca="1">IF(AND('Pjt Insight Project List'!AO248&lt;TODAY()-120,ISNUMBER('Pjt Insight Project List'!A248:A248)),'Pjt Insight Project List'!A248:A248,"")</f>
        <v/>
      </c>
      <c r="F248" s="43" t="str">
        <f ca="1">IF(AND('Pjt Insight Project List'!AO248&lt;TODAY()-120,ISTEXT('Pjt Insight Project List'!M248:M248)),("Next Milestone Date Is: "&amp;'Pjt Insight Project List'!M248:M248)&amp;CHAR(10)&amp;"Determine when the next deliverable will be (the tgt date can be a WGM or Ballot Cycle); send dates to pmo@HL7.org.","")</f>
        <v/>
      </c>
    </row>
    <row r="249" spans="1:6" s="70" customFormat="1">
      <c r="A249" s="73" t="s">
        <v>691</v>
      </c>
      <c r="B249" s="43" t="str">
        <f ca="1">IF(AND('Pjt Insight Project List'!AO249&lt;TODAY()-120,ISTEXT('Pjt Insight Project List'!C249:C249)),"Pjt Insight Next Milestone Behind&gt;120 Days","")</f>
        <v/>
      </c>
      <c r="C249" s="43" t="str">
        <f ca="1">IF(AND('Pjt Insight Project List'!AO249&lt;TODAY()-120,ISTEXT('Pjt Insight Project List'!C249:C249)),'Pjt Insight Project List'!C249:C249,"")</f>
        <v/>
      </c>
      <c r="D249" s="43" t="str">
        <f ca="1">IF(AND('Pjt Insight Project List'!AO249&lt;TODAY()-120,ISTEXT('Pjt Insight Project List'!B249:B249)),'Pjt Insight Project List'!B249:B249,"")</f>
        <v/>
      </c>
      <c r="E249" s="43" t="str">
        <f ca="1">IF(AND('Pjt Insight Project List'!AO249&lt;TODAY()-120,ISNUMBER('Pjt Insight Project List'!A249:A249)),'Pjt Insight Project List'!A249:A249,"")</f>
        <v/>
      </c>
      <c r="F249" s="43" t="str">
        <f ca="1">IF(AND('Pjt Insight Project List'!AO249&lt;TODAY()-120,ISTEXT('Pjt Insight Project List'!M249:M249)),("Next Milestone Date Is: "&amp;'Pjt Insight Project List'!M249:M249)&amp;CHAR(10)&amp;"Determine when the next deliverable will be (the tgt date can be a WGM or Ballot Cycle); send dates to pmo@HL7.org.","")</f>
        <v/>
      </c>
    </row>
    <row r="250" spans="1:6" s="70" customFormat="1" ht="39.6">
      <c r="A250" s="76" t="s">
        <v>692</v>
      </c>
      <c r="B250" s="43" t="str">
        <f ca="1">IF(AND('Pjt Insight Project List'!AO250&lt;TODAY()-120,ISTEXT('Pjt Insight Project List'!C250:C250)),"Pjt Insight Next Milestone Behind&gt;120 Days","")</f>
        <v>Pjt Insight Next Milestone Behind&gt;120 Days</v>
      </c>
      <c r="C250" s="43" t="str">
        <f ca="1">IF(AND('Pjt Insight Project List'!AO250&lt;TODAY()-120,ISTEXT('Pjt Insight Project List'!C250:C250)),'Pjt Insight Project List'!C250:C250,"")</f>
        <v>Public Health Work Group</v>
      </c>
      <c r="D250" s="43" t="str">
        <f ca="1">IF(AND('Pjt Insight Project List'!AO250&lt;TODAY()-120,ISTEXT('Pjt Insight Project List'!B250:B250)),'Pjt Insight Project List'!B250:B250,"")</f>
        <v>Development and Maintenance of Vital Records Death Reporting FHIR Resources and Profiles</v>
      </c>
      <c r="E250" s="43">
        <f ca="1">IF(AND('Pjt Insight Project List'!AO250&lt;TODAY()-120,ISNUMBER('Pjt Insight Project List'!A250:A250)),'Pjt Insight Project List'!A250:A250,"")</f>
        <v>1278</v>
      </c>
      <c r="F250" s="43" t="str">
        <f ca="1">IF(AND('Pjt Insight Project List'!AO250&lt;TODAY()-120,ISTEXT('Pjt Insight Project List'!M250:M250)),("Next Milestone Date Is: "&amp;'Pjt Insight Project List'!M250:M250)&amp;CHAR(10)&amp;"Determine when the next deliverable will be (the tgt date can be a WGM or Ballot Cycle); send dates to pmo@HL7.org.","")</f>
        <v>Next Milestone Date Is: 2017 Jan WGM/Ballot
Determine when the next deliverable will be (the tgt date can be a WGM or Ballot Cycle); send dates to pmo@HL7.org.</v>
      </c>
    </row>
    <row r="251" spans="1:6" ht="39.6">
      <c r="A251" s="73" t="s">
        <v>693</v>
      </c>
      <c r="B251" s="43" t="str">
        <f ca="1">IF(AND('Pjt Insight Project List'!AO251&lt;TODAY()-120,ISTEXT('Pjt Insight Project List'!C251:C251)),"Pjt Insight Next Milestone Behind&gt;120 Days","")</f>
        <v>Pjt Insight Next Milestone Behind&gt;120 Days</v>
      </c>
      <c r="C251" s="43" t="str">
        <f ca="1">IF(AND('Pjt Insight Project List'!AO251&lt;TODAY()-120,ISTEXT('Pjt Insight Project List'!C251:C251)),'Pjt Insight Project List'!C251:C251,"")</f>
        <v>Public Health Work Group</v>
      </c>
      <c r="D251" s="43" t="str">
        <f ca="1">IF(AND('Pjt Insight Project List'!AO251&lt;TODAY()-120,ISTEXT('Pjt Insight Project List'!B251:B251)),'Pjt Insight Project List'!B251:B251,"")</f>
        <v>Development and Maintenance of Immunization-related FHIR Resources</v>
      </c>
      <c r="E251" s="43">
        <f ca="1">IF(AND('Pjt Insight Project List'!AO251&lt;TODAY()-120,ISNUMBER('Pjt Insight Project List'!A251:A251)),'Pjt Insight Project List'!A251:A251,"")</f>
        <v>1260</v>
      </c>
      <c r="F251" s="43" t="str">
        <f ca="1">IF(AND('Pjt Insight Project List'!AO251&lt;TODAY()-120,ISTEXT('Pjt Insight Project List'!M251:M251)),("Next Milestone Date Is: "&amp;'Pjt Insight Project List'!M251:M251)&amp;CHAR(10)&amp;"Determine when the next deliverable will be (the tgt date can be a WGM or Ballot Cycle); send dates to pmo@HL7.org.","")</f>
        <v>Next Milestone Date Is: 2018 Jan WGM/Ballot
Determine when the next deliverable will be (the tgt date can be a WGM or Ballot Cycle); send dates to pmo@HL7.org.</v>
      </c>
    </row>
    <row r="252" spans="1:6" ht="39.6">
      <c r="A252" s="73" t="s">
        <v>694</v>
      </c>
      <c r="B252" s="43" t="str">
        <f ca="1">IF(AND('Pjt Insight Project List'!AO252&lt;TODAY()-120,ISTEXT('Pjt Insight Project List'!C252:C252)),"Pjt Insight Next Milestone Behind&gt;120 Days","")</f>
        <v>Pjt Insight Next Milestone Behind&gt;120 Days</v>
      </c>
      <c r="C252" s="43" t="str">
        <f ca="1">IF(AND('Pjt Insight Project List'!AO252&lt;TODAY()-120,ISTEXT('Pjt Insight Project List'!C252:C252)),'Pjt Insight Project List'!C252:C252,"")</f>
        <v>Public Health Work Group</v>
      </c>
      <c r="D252" s="43" t="str">
        <f ca="1">IF(AND('Pjt Insight Project List'!AO252&lt;TODAY()-120,ISTEXT('Pjt Insight Project List'!B252:B252)),'Pjt Insight Project List'!B252:B252,"")</f>
        <v>Occupational Data for Health (ODH) Elements and Structure in HL7 V2 Messaging and FHIR</v>
      </c>
      <c r="E252" s="43">
        <f ca="1">IF(AND('Pjt Insight Project List'!AO252&lt;TODAY()-120,ISNUMBER('Pjt Insight Project List'!A252:A252)),'Pjt Insight Project List'!A252:A252,"")</f>
        <v>1290</v>
      </c>
      <c r="F252" s="43" t="str">
        <f ca="1">IF(AND('Pjt Insight Project List'!AO252&lt;TODAY()-120,ISTEXT('Pjt Insight Project List'!M252:M252)),("Next Milestone Date Is: "&amp;'Pjt Insight Project List'!M252:M252)&amp;CHAR(10)&amp;"Determine when the next deliverable will be (the tgt date can be a WGM or Ballot Cycle); send dates to pmo@HL7.org.","")</f>
        <v>Next Milestone Date Is: 2017 Jan WGM/Ballot
Determine when the next deliverable will be (the tgt date can be a WGM or Ballot Cycle); send dates to pmo@HL7.org.</v>
      </c>
    </row>
    <row r="253" spans="1:6" ht="39.6">
      <c r="A253" s="76" t="s">
        <v>695</v>
      </c>
      <c r="B253" s="43" t="str">
        <f ca="1">IF(AND('Pjt Insight Project List'!AO253&lt;TODAY()-120,ISTEXT('Pjt Insight Project List'!C253:C253)),"Pjt Insight Next Milestone Behind&gt;120 Days","")</f>
        <v>Pjt Insight Next Milestone Behind&gt;120 Days</v>
      </c>
      <c r="C253" s="43" t="str">
        <f ca="1">IF(AND('Pjt Insight Project List'!AO253&lt;TODAY()-120,ISTEXT('Pjt Insight Project List'!C253:C253)),'Pjt Insight Project List'!C253:C253,"")</f>
        <v>Public Health Work Group</v>
      </c>
      <c r="D253" s="43" t="str">
        <f ca="1">IF(AND('Pjt Insight Project List'!AO253&lt;TODAY()-120,ISTEXT('Pjt Insight Project List'!B253:B253)),'Pjt Insight Project List'!B253:B253,"")</f>
        <v>FHIR Electronic Case Reporting (eCR)</v>
      </c>
      <c r="E253" s="43">
        <f ca="1">IF(AND('Pjt Insight Project List'!AO253&lt;TODAY()-120,ISNUMBER('Pjt Insight Project List'!A253:A253)),'Pjt Insight Project List'!A253:A253,"")</f>
        <v>1366</v>
      </c>
      <c r="F253" s="43" t="str">
        <f ca="1">IF(AND('Pjt Insight Project List'!AO253&lt;TODAY()-120,ISTEXT('Pjt Insight Project List'!M253:M253)),("Next Milestone Date Is: "&amp;'Pjt Insight Project List'!M253:M253)&amp;CHAR(10)&amp;"Determine when the next deliverable will be (the tgt date can be a WGM or Ballot Cycle); send dates to pmo@HL7.org.","")</f>
        <v>Next Milestone Date Is: 2018 May WGM/Ballot
Determine when the next deliverable will be (the tgt date can be a WGM or Ballot Cycle); send dates to pmo@HL7.org.</v>
      </c>
    </row>
    <row r="254" spans="1:6">
      <c r="A254" s="73" t="s">
        <v>696</v>
      </c>
      <c r="B254" s="43" t="str">
        <f ca="1">IF(AND('Pjt Insight Project List'!AO254&lt;TODAY()-120,ISTEXT('Pjt Insight Project List'!C254:C254)),"Pjt Insight Next Milestone Behind&gt;120 Days","")</f>
        <v/>
      </c>
      <c r="C254" s="43" t="str">
        <f ca="1">IF(AND('Pjt Insight Project List'!AO254&lt;TODAY()-120,ISTEXT('Pjt Insight Project List'!C254:C254)),'Pjt Insight Project List'!C254:C254,"")</f>
        <v/>
      </c>
      <c r="D254" s="43" t="str">
        <f ca="1">IF(AND('Pjt Insight Project List'!AO254&lt;TODAY()-120,ISTEXT('Pjt Insight Project List'!B254:B254)),'Pjt Insight Project List'!B254:B254,"")</f>
        <v/>
      </c>
      <c r="E254" s="43" t="str">
        <f ca="1">IF(AND('Pjt Insight Project List'!AO254&lt;TODAY()-120,ISNUMBER('Pjt Insight Project List'!A254:A254)),'Pjt Insight Project List'!A254:A254,"")</f>
        <v/>
      </c>
      <c r="F254" s="43" t="str">
        <f ca="1">IF(AND('Pjt Insight Project List'!AO254&lt;TODAY()-120,ISTEXT('Pjt Insight Project List'!M254:M254)),("Next Milestone Date Is: "&amp;'Pjt Insight Project List'!M254:M254)&amp;CHAR(10)&amp;"Determine when the next deliverable will be (the tgt date can be a WGM or Ballot Cycle); send dates to pmo@HL7.org.","")</f>
        <v/>
      </c>
    </row>
    <row r="255" spans="1:6">
      <c r="A255" s="73" t="s">
        <v>697</v>
      </c>
      <c r="B255" s="43" t="str">
        <f ca="1">IF(AND('Pjt Insight Project List'!AO255&lt;TODAY()-120,ISTEXT('Pjt Insight Project List'!C255:C255)),"Pjt Insight Next Milestone Behind&gt;120 Days","")</f>
        <v/>
      </c>
      <c r="C255" s="43" t="str">
        <f ca="1">IF(AND('Pjt Insight Project List'!AO255&lt;TODAY()-120,ISTEXT('Pjt Insight Project List'!C255:C255)),'Pjt Insight Project List'!C255:C255,"")</f>
        <v/>
      </c>
      <c r="D255" s="43" t="str">
        <f ca="1">IF(AND('Pjt Insight Project List'!AO255&lt;TODAY()-120,ISTEXT('Pjt Insight Project List'!B255:B255)),'Pjt Insight Project List'!B255:B255,"")</f>
        <v/>
      </c>
      <c r="E255" s="43" t="str">
        <f ca="1">IF(AND('Pjt Insight Project List'!AO255&lt;TODAY()-120,ISNUMBER('Pjt Insight Project List'!A255:A255)),'Pjt Insight Project List'!A255:A255,"")</f>
        <v/>
      </c>
      <c r="F255" s="43" t="str">
        <f ca="1">IF(AND('Pjt Insight Project List'!AO255&lt;TODAY()-120,ISTEXT('Pjt Insight Project List'!M255:M255)),("Next Milestone Date Is: "&amp;'Pjt Insight Project List'!M255:M255)&amp;CHAR(10)&amp;"Determine when the next deliverable will be (the tgt date can be a WGM or Ballot Cycle); send dates to pmo@HL7.org.","")</f>
        <v/>
      </c>
    </row>
    <row r="256" spans="1:6">
      <c r="A256" s="76" t="s">
        <v>698</v>
      </c>
      <c r="B256" s="43" t="str">
        <f ca="1">IF(AND('Pjt Insight Project List'!AO256&lt;TODAY()-120,ISTEXT('Pjt Insight Project List'!C256:C256)),"Pjt Insight Next Milestone Behind&gt;120 Days","")</f>
        <v/>
      </c>
      <c r="C256" s="43" t="str">
        <f ca="1">IF(AND('Pjt Insight Project List'!AO256&lt;TODAY()-120,ISTEXT('Pjt Insight Project List'!C256:C256)),'Pjt Insight Project List'!C256:C256,"")</f>
        <v/>
      </c>
      <c r="D256" s="43" t="str">
        <f ca="1">IF(AND('Pjt Insight Project List'!AO256&lt;TODAY()-120,ISTEXT('Pjt Insight Project List'!B256:B256)),'Pjt Insight Project List'!B256:B256,"")</f>
        <v/>
      </c>
      <c r="E256" s="43" t="str">
        <f ca="1">IF(AND('Pjt Insight Project List'!AO256&lt;TODAY()-120,ISNUMBER('Pjt Insight Project List'!A256:A256)),'Pjt Insight Project List'!A256:A256,"")</f>
        <v/>
      </c>
      <c r="F256" s="43" t="str">
        <f ca="1">IF(AND('Pjt Insight Project List'!AO256&lt;TODAY()-120,ISTEXT('Pjt Insight Project List'!M256:M256)),("Next Milestone Date Is: "&amp;'Pjt Insight Project List'!M256:M256)&amp;CHAR(10)&amp;"Determine when the next deliverable will be (the tgt date can be a WGM or Ballot Cycle); send dates to pmo@HL7.org.","")</f>
        <v/>
      </c>
    </row>
    <row r="257" spans="1:6" s="70" customFormat="1">
      <c r="A257" s="73" t="s">
        <v>699</v>
      </c>
      <c r="B257" s="43" t="str">
        <f ca="1">IF(AND('Pjt Insight Project List'!AO257&lt;TODAY()-120,ISTEXT('Pjt Insight Project List'!C257:C257)),"Pjt Insight Next Milestone Behind&gt;120 Days","")</f>
        <v/>
      </c>
      <c r="C257" s="43" t="str">
        <f ca="1">IF(AND('Pjt Insight Project List'!AO257&lt;TODAY()-120,ISTEXT('Pjt Insight Project List'!C257:C257)),'Pjt Insight Project List'!C257:C257,"")</f>
        <v/>
      </c>
      <c r="D257" s="43" t="str">
        <f ca="1">IF(AND('Pjt Insight Project List'!AO257&lt;TODAY()-120,ISTEXT('Pjt Insight Project List'!B257:B257)),'Pjt Insight Project List'!B257:B257,"")</f>
        <v/>
      </c>
      <c r="E257" s="43" t="str">
        <f ca="1">IF(AND('Pjt Insight Project List'!AO257&lt;TODAY()-120,ISNUMBER('Pjt Insight Project List'!A257:A257)),'Pjt Insight Project List'!A257:A257,"")</f>
        <v/>
      </c>
      <c r="F257" s="43" t="str">
        <f ca="1">IF(AND('Pjt Insight Project List'!AO257&lt;TODAY()-120,ISTEXT('Pjt Insight Project List'!M257:M257)),("Next Milestone Date Is: "&amp;'Pjt Insight Project List'!M257:M257)&amp;CHAR(10)&amp;"Determine when the next deliverable will be (the tgt date can be a WGM or Ballot Cycle); send dates to pmo@HL7.org.","")</f>
        <v/>
      </c>
    </row>
    <row r="258" spans="1:6" s="70" customFormat="1">
      <c r="A258" s="73" t="s">
        <v>394</v>
      </c>
      <c r="B258" s="43" t="str">
        <f ca="1">IF(AND('Pjt Insight Project List'!AO258&lt;TODAY()-120,ISTEXT('Pjt Insight Project List'!C258:C258)),"Pjt Insight Next Milestone Behind&gt;120 Days","")</f>
        <v/>
      </c>
      <c r="C258" s="43" t="str">
        <f ca="1">IF(AND('Pjt Insight Project List'!AO258&lt;TODAY()-120,ISTEXT('Pjt Insight Project List'!C258:C258)),'Pjt Insight Project List'!C258:C258,"")</f>
        <v/>
      </c>
      <c r="D258" s="43" t="str">
        <f ca="1">IF(AND('Pjt Insight Project List'!AO258&lt;TODAY()-120,ISTEXT('Pjt Insight Project List'!B258:B258)),'Pjt Insight Project List'!B258:B258,"")</f>
        <v/>
      </c>
      <c r="E258" s="43" t="str">
        <f ca="1">IF(AND('Pjt Insight Project List'!AO258&lt;TODAY()-120,ISNUMBER('Pjt Insight Project List'!A258:A258)),'Pjt Insight Project List'!A258:A258,"")</f>
        <v/>
      </c>
      <c r="F258" s="43" t="str">
        <f ca="1">IF(AND('Pjt Insight Project List'!AO258&lt;TODAY()-120,ISTEXT('Pjt Insight Project List'!M258:M258)),("Next Milestone Date Is: "&amp;'Pjt Insight Project List'!M258:M258)&amp;CHAR(10)&amp;"Determine when the next deliverable will be (the tgt date can be a WGM or Ballot Cycle); send dates to pmo@HL7.org.","")</f>
        <v/>
      </c>
    </row>
    <row r="259" spans="1:6">
      <c r="A259" s="76" t="s">
        <v>395</v>
      </c>
      <c r="B259" s="43" t="str">
        <f ca="1">IF(AND('Pjt Insight Project List'!AO259&lt;TODAY()-120,ISTEXT('Pjt Insight Project List'!C259:C259)),"Pjt Insight Next Milestone Behind&gt;120 Days","")</f>
        <v/>
      </c>
      <c r="C259" s="43" t="str">
        <f ca="1">IF(AND('Pjt Insight Project List'!AO259&lt;TODAY()-120,ISTEXT('Pjt Insight Project List'!C259:C259)),'Pjt Insight Project List'!C259:C259,"")</f>
        <v/>
      </c>
      <c r="D259" s="43" t="str">
        <f ca="1">IF(AND('Pjt Insight Project List'!AO259&lt;TODAY()-120,ISTEXT('Pjt Insight Project List'!B259:B259)),'Pjt Insight Project List'!B259:B259,"")</f>
        <v/>
      </c>
      <c r="E259" s="43" t="str">
        <f ca="1">IF(AND('Pjt Insight Project List'!AO259&lt;TODAY()-120,ISNUMBER('Pjt Insight Project List'!A259:A259)),'Pjt Insight Project List'!A259:A259,"")</f>
        <v/>
      </c>
      <c r="F259" s="43" t="str">
        <f ca="1">IF(AND('Pjt Insight Project List'!AO259&lt;TODAY()-120,ISTEXT('Pjt Insight Project List'!M259:M259)),("Next Milestone Date Is: "&amp;'Pjt Insight Project List'!M259:M259)&amp;CHAR(10)&amp;"Determine when the next deliverable will be (the tgt date can be a WGM or Ballot Cycle); send dates to pmo@HL7.org.","")</f>
        <v/>
      </c>
    </row>
    <row r="260" spans="1:6" s="70" customFormat="1">
      <c r="A260" s="73" t="s">
        <v>396</v>
      </c>
      <c r="B260" s="43" t="str">
        <f ca="1">IF(AND('Pjt Insight Project List'!AO260&lt;TODAY()-120,ISTEXT('Pjt Insight Project List'!C260:C260)),"Pjt Insight Next Milestone Behind&gt;120 Days","")</f>
        <v/>
      </c>
      <c r="C260" s="43" t="str">
        <f ca="1">IF(AND('Pjt Insight Project List'!AO260&lt;TODAY()-120,ISTEXT('Pjt Insight Project List'!C260:C260)),'Pjt Insight Project List'!C260:C260,"")</f>
        <v/>
      </c>
      <c r="D260" s="43" t="str">
        <f ca="1">IF(AND('Pjt Insight Project List'!AO260&lt;TODAY()-120,ISTEXT('Pjt Insight Project List'!B260:B260)),'Pjt Insight Project List'!B260:B260,"")</f>
        <v/>
      </c>
      <c r="E260" s="43" t="str">
        <f ca="1">IF(AND('Pjt Insight Project List'!AO260&lt;TODAY()-120,ISNUMBER('Pjt Insight Project List'!A260:A260)),'Pjt Insight Project List'!A260:A260,"")</f>
        <v/>
      </c>
      <c r="F260" s="43" t="str">
        <f ca="1">IF(AND('Pjt Insight Project List'!AO260&lt;TODAY()-120,ISTEXT('Pjt Insight Project List'!M260:M260)),("Next Milestone Date Is: "&amp;'Pjt Insight Project List'!M260:M260)&amp;CHAR(10)&amp;"Determine when the next deliverable will be (the tgt date can be a WGM or Ballot Cycle); send dates to pmo@HL7.org.","")</f>
        <v/>
      </c>
    </row>
    <row r="261" spans="1:6" ht="39.6">
      <c r="A261" s="73" t="s">
        <v>397</v>
      </c>
      <c r="B261" s="43" t="str">
        <f ca="1">IF(AND('Pjt Insight Project List'!AO261&lt;TODAY()-120,ISTEXT('Pjt Insight Project List'!C261:C261)),"Pjt Insight Next Milestone Behind&gt;120 Days","")</f>
        <v>Pjt Insight Next Milestone Behind&gt;120 Days</v>
      </c>
      <c r="C261" s="43" t="str">
        <f ca="1">IF(AND('Pjt Insight Project List'!AO261&lt;TODAY()-120,ISTEXT('Pjt Insight Project List'!C261:C261)),'Pjt Insight Project List'!C261:C261,"")</f>
        <v>Public Health Work Group</v>
      </c>
      <c r="D261" s="43" t="str">
        <f ca="1">IF(AND('Pjt Insight Project List'!AO261&lt;TODAY()-120,ISTEXT('Pjt Insight Project List'!B261:B261)),'Pjt Insight Project List'!B261:B261,"")</f>
        <v>Clinical Decision Support (CDS) for Immunizations FHIR Implementation Guide</v>
      </c>
      <c r="E261" s="43">
        <f ca="1">IF(AND('Pjt Insight Project List'!AO261&lt;TODAY()-120,ISNUMBER('Pjt Insight Project List'!A261:A261)),'Pjt Insight Project List'!A261:A261,"")</f>
        <v>1342</v>
      </c>
      <c r="F261" s="43" t="str">
        <f ca="1">IF(AND('Pjt Insight Project List'!AO261&lt;TODAY()-120,ISTEXT('Pjt Insight Project List'!M261:M261)),("Next Milestone Date Is: "&amp;'Pjt Insight Project List'!M261:M261)&amp;CHAR(10)&amp;"Determine when the next deliverable will be (the tgt date can be a WGM or Ballot Cycle); send dates to pmo@HL7.org.","")</f>
        <v>Next Milestone Date Is: 2018 May WGM/Ballot
Determine when the next deliverable will be (the tgt date can be a WGM or Ballot Cycle); send dates to pmo@HL7.org.</v>
      </c>
    </row>
    <row r="262" spans="1:6">
      <c r="A262" s="76" t="s">
        <v>398</v>
      </c>
      <c r="B262" s="43" t="str">
        <f ca="1">IF(AND('Pjt Insight Project List'!AO262&lt;TODAY()-120,ISTEXT('Pjt Insight Project List'!C262:C262)),"Pjt Insight Next Milestone Behind&gt;120 Days","")</f>
        <v/>
      </c>
      <c r="C262" s="43" t="str">
        <f ca="1">IF(AND('Pjt Insight Project List'!AO262&lt;TODAY()-120,ISTEXT('Pjt Insight Project List'!C262:C262)),'Pjt Insight Project List'!C262:C262,"")</f>
        <v/>
      </c>
      <c r="D262" s="43" t="str">
        <f ca="1">IF(AND('Pjt Insight Project List'!AO262&lt;TODAY()-120,ISTEXT('Pjt Insight Project List'!B262:B262)),'Pjt Insight Project List'!B262:B262,"")</f>
        <v/>
      </c>
      <c r="E262" s="43" t="str">
        <f ca="1">IF(AND('Pjt Insight Project List'!AO262&lt;TODAY()-120,ISNUMBER('Pjt Insight Project List'!A262:A262)),'Pjt Insight Project List'!A262:A262,"")</f>
        <v/>
      </c>
      <c r="F262" s="43" t="str">
        <f ca="1">IF(AND('Pjt Insight Project List'!AO262&lt;TODAY()-120,ISTEXT('Pjt Insight Project List'!M262:M262)),("Next Milestone Date Is: "&amp;'Pjt Insight Project List'!M262:M262)&amp;CHAR(10)&amp;"Determine when the next deliverable will be (the tgt date can be a WGM or Ballot Cycle); send dates to pmo@HL7.org.","")</f>
        <v/>
      </c>
    </row>
    <row r="263" spans="1:6" s="70" customFormat="1" ht="39.6">
      <c r="A263" s="73" t="s">
        <v>399</v>
      </c>
      <c r="B263" s="43" t="str">
        <f ca="1">IF(AND('Pjt Insight Project List'!AO263&lt;TODAY()-120,ISTEXT('Pjt Insight Project List'!C263:C263)),"Pjt Insight Next Milestone Behind&gt;120 Days","")</f>
        <v>Pjt Insight Next Milestone Behind&gt;120 Days</v>
      </c>
      <c r="C263" s="43" t="str">
        <f ca="1">IF(AND('Pjt Insight Project List'!AO263&lt;TODAY()-120,ISTEXT('Pjt Insight Project List'!C263:C263)),'Pjt Insight Project List'!C263:C263,"")</f>
        <v>Public Health Work Group</v>
      </c>
      <c r="D263" s="43" t="str">
        <f ca="1">IF(AND('Pjt Insight Project List'!AO263&lt;TODAY()-120,ISTEXT('Pjt Insight Project List'!B263:B263)),'Pjt Insight Project List'!B263:B263,"")</f>
        <v>V3 CDA IG: Reporting Birth and Fetal Death Info from the EHR to Vital Records, R1 (US Realm).</v>
      </c>
      <c r="E263" s="43">
        <f ca="1">IF(AND('Pjt Insight Project List'!AO263&lt;TODAY()-120,ISNUMBER('Pjt Insight Project List'!A263:A263)),'Pjt Insight Project List'!A263:A263,"")</f>
        <v>860</v>
      </c>
      <c r="F263" s="43" t="str">
        <f ca="1">IF(AND('Pjt Insight Project List'!AO263&lt;TODAY()-120,ISTEXT('Pjt Insight Project List'!M263:M263)),("Next Milestone Date Is: "&amp;'Pjt Insight Project List'!M263:M263)&amp;CHAR(10)&amp;"Determine when the next deliverable will be (the tgt date can be a WGM or Ballot Cycle); send dates to pmo@HL7.org.","")</f>
        <v>Next Milestone Date Is: 2017 May WGM/Ballot
Determine when the next deliverable will be (the tgt date can be a WGM or Ballot Cycle); send dates to pmo@HL7.org.</v>
      </c>
    </row>
    <row r="264" spans="1:6" s="70" customFormat="1">
      <c r="A264" s="73" t="s">
        <v>400</v>
      </c>
      <c r="B264" s="43" t="str">
        <f ca="1">IF(AND('Pjt Insight Project List'!AO264&lt;TODAY()-120,ISTEXT('Pjt Insight Project List'!C264:C264)),"Pjt Insight Next Milestone Behind&gt;120 Days","")</f>
        <v/>
      </c>
      <c r="C264" s="43" t="str">
        <f ca="1">IF(AND('Pjt Insight Project List'!AO264&lt;TODAY()-120,ISTEXT('Pjt Insight Project List'!C264:C264)),'Pjt Insight Project List'!C264:C264,"")</f>
        <v/>
      </c>
      <c r="D264" s="43" t="str">
        <f ca="1">IF(AND('Pjt Insight Project List'!AO264&lt;TODAY()-120,ISTEXT('Pjt Insight Project List'!B264:B264)),'Pjt Insight Project List'!B264:B264,"")</f>
        <v/>
      </c>
      <c r="E264" s="43" t="str">
        <f ca="1">IF(AND('Pjt Insight Project List'!AO264&lt;TODAY()-120,ISNUMBER('Pjt Insight Project List'!A264:A264)),'Pjt Insight Project List'!A264:A264,"")</f>
        <v/>
      </c>
      <c r="F264" s="43" t="str">
        <f ca="1">IF(AND('Pjt Insight Project List'!AO264&lt;TODAY()-120,ISTEXT('Pjt Insight Project List'!M264:M264)),("Next Milestone Date Is: "&amp;'Pjt Insight Project List'!M264:M264)&amp;CHAR(10)&amp;"Determine when the next deliverable will be (the tgt date can be a WGM or Ballot Cycle); send dates to pmo@HL7.org.","")</f>
        <v/>
      </c>
    </row>
    <row r="265" spans="1:6" s="70" customFormat="1">
      <c r="A265" s="76" t="s">
        <v>401</v>
      </c>
      <c r="B265" s="43" t="str">
        <f ca="1">IF(AND('Pjt Insight Project List'!AO265&lt;TODAY()-120,ISTEXT('Pjt Insight Project List'!C265:C265)),"Pjt Insight Next Milestone Behind&gt;120 Days","")</f>
        <v/>
      </c>
      <c r="C265" s="43" t="str">
        <f ca="1">IF(AND('Pjt Insight Project List'!AO265&lt;TODAY()-120,ISTEXT('Pjt Insight Project List'!C265:C265)),'Pjt Insight Project List'!C265:C265,"")</f>
        <v/>
      </c>
      <c r="D265" s="43" t="str">
        <f ca="1">IF(AND('Pjt Insight Project List'!AO265&lt;TODAY()-120,ISTEXT('Pjt Insight Project List'!B265:B265)),'Pjt Insight Project List'!B265:B265,"")</f>
        <v/>
      </c>
      <c r="E265" s="43" t="str">
        <f ca="1">IF(AND('Pjt Insight Project List'!AO265&lt;TODAY()-120,ISNUMBER('Pjt Insight Project List'!A265:A265)),'Pjt Insight Project List'!A265:A265,"")</f>
        <v/>
      </c>
      <c r="F265" s="43" t="str">
        <f ca="1">IF(AND('Pjt Insight Project List'!AO265&lt;TODAY()-120,ISTEXT('Pjt Insight Project List'!M265:M265)),("Next Milestone Date Is: "&amp;'Pjt Insight Project List'!M265:M265)&amp;CHAR(10)&amp;"Determine when the next deliverable will be (the tgt date can be a WGM or Ballot Cycle); send dates to pmo@HL7.org.","")</f>
        <v/>
      </c>
    </row>
    <row r="266" spans="1:6" s="70" customFormat="1">
      <c r="A266" s="73" t="s">
        <v>402</v>
      </c>
      <c r="B266" s="43" t="str">
        <f ca="1">IF(AND('Pjt Insight Project List'!AO266&lt;TODAY()-120,ISTEXT('Pjt Insight Project List'!C266:C266)),"Pjt Insight Next Milestone Behind&gt;120 Days","")</f>
        <v/>
      </c>
      <c r="C266" s="43" t="str">
        <f ca="1">IF(AND('Pjt Insight Project List'!AO266&lt;TODAY()-120,ISTEXT('Pjt Insight Project List'!C266:C266)),'Pjt Insight Project List'!C266:C266,"")</f>
        <v/>
      </c>
      <c r="D266" s="43" t="str">
        <f ca="1">IF(AND('Pjt Insight Project List'!AO266&lt;TODAY()-120,ISTEXT('Pjt Insight Project List'!B266:B266)),'Pjt Insight Project List'!B266:B266,"")</f>
        <v/>
      </c>
      <c r="E266" s="43" t="str">
        <f ca="1">IF(AND('Pjt Insight Project List'!AO266&lt;TODAY()-120,ISNUMBER('Pjt Insight Project List'!A266:A266)),'Pjt Insight Project List'!A266:A266,"")</f>
        <v/>
      </c>
      <c r="F266" s="43" t="str">
        <f ca="1">IF(AND('Pjt Insight Project List'!AO266&lt;TODAY()-120,ISTEXT('Pjt Insight Project List'!M266:M266)),("Next Milestone Date Is: "&amp;'Pjt Insight Project List'!M266:M266)&amp;CHAR(10)&amp;"Determine when the next deliverable will be (the tgt date can be a WGM or Ballot Cycle); send dates to pmo@HL7.org.","")</f>
        <v/>
      </c>
    </row>
    <row r="267" spans="1:6" s="70" customFormat="1">
      <c r="A267" s="73" t="s">
        <v>403</v>
      </c>
      <c r="B267" s="43" t="str">
        <f ca="1">IF(AND('Pjt Insight Project List'!AO267&lt;TODAY()-120,ISTEXT('Pjt Insight Project List'!C267:C267)),"Pjt Insight Next Milestone Behind&gt;120 Days","")</f>
        <v/>
      </c>
      <c r="C267" s="43" t="str">
        <f ca="1">IF(AND('Pjt Insight Project List'!AO267&lt;TODAY()-120,ISTEXT('Pjt Insight Project List'!C267:C267)),'Pjt Insight Project List'!C267:C267,"")</f>
        <v/>
      </c>
      <c r="D267" s="43" t="str">
        <f ca="1">IF(AND('Pjt Insight Project List'!AO267&lt;TODAY()-120,ISTEXT('Pjt Insight Project List'!B267:B267)),'Pjt Insight Project List'!B267:B267,"")</f>
        <v/>
      </c>
      <c r="E267" s="43" t="str">
        <f ca="1">IF(AND('Pjt Insight Project List'!AO267&lt;TODAY()-120,ISNUMBER('Pjt Insight Project List'!A267:A267)),'Pjt Insight Project List'!A267:A267,"")</f>
        <v/>
      </c>
      <c r="F267" s="43" t="str">
        <f ca="1">IF(AND('Pjt Insight Project List'!AO267&lt;TODAY()-120,ISTEXT('Pjt Insight Project List'!M267:M267)),("Next Milestone Date Is: "&amp;'Pjt Insight Project List'!M267:M267)&amp;CHAR(10)&amp;"Determine when the next deliverable will be (the tgt date can be a WGM or Ballot Cycle); send dates to pmo@HL7.org.","")</f>
        <v/>
      </c>
    </row>
    <row r="268" spans="1:6" s="70" customFormat="1">
      <c r="A268" s="76" t="s">
        <v>404</v>
      </c>
      <c r="B268" s="43" t="str">
        <f ca="1">IF(AND('Pjt Insight Project List'!AO268&lt;TODAY()-120,ISTEXT('Pjt Insight Project List'!C268:C268)),"Pjt Insight Next Milestone Behind&gt;120 Days","")</f>
        <v/>
      </c>
      <c r="C268" s="43" t="str">
        <f ca="1">IF(AND('Pjt Insight Project List'!AO268&lt;TODAY()-120,ISTEXT('Pjt Insight Project List'!C268:C268)),'Pjt Insight Project List'!C268:C268,"")</f>
        <v/>
      </c>
      <c r="D268" s="43" t="str">
        <f ca="1">IF(AND('Pjt Insight Project List'!AO268&lt;TODAY()-120,ISTEXT('Pjt Insight Project List'!B268:B268)),'Pjt Insight Project List'!B268:B268,"")</f>
        <v/>
      </c>
      <c r="E268" s="43" t="str">
        <f ca="1">IF(AND('Pjt Insight Project List'!AO268&lt;TODAY()-120,ISNUMBER('Pjt Insight Project List'!A268:A268)),'Pjt Insight Project List'!A268:A268,"")</f>
        <v/>
      </c>
      <c r="F268" s="43" t="str">
        <f ca="1">IF(AND('Pjt Insight Project List'!AO268&lt;TODAY()-120,ISTEXT('Pjt Insight Project List'!M268:M268)),("Next Milestone Date Is: "&amp;'Pjt Insight Project List'!M268:M268)&amp;CHAR(10)&amp;"Determine when the next deliverable will be (the tgt date can be a WGM or Ballot Cycle); send dates to pmo@HL7.org.","")</f>
        <v/>
      </c>
    </row>
    <row r="269" spans="1:6" s="70" customFormat="1" ht="39.6">
      <c r="A269" s="73" t="s">
        <v>405</v>
      </c>
      <c r="B269" s="43" t="str">
        <f ca="1">IF(AND('Pjt Insight Project List'!AO269&lt;TODAY()-120,ISTEXT('Pjt Insight Project List'!C269:C269)),"Pjt Insight Next Milestone Behind&gt;120 Days","")</f>
        <v>Pjt Insight Next Milestone Behind&gt;120 Days</v>
      </c>
      <c r="C269" s="43" t="str">
        <f ca="1">IF(AND('Pjt Insight Project List'!AO269&lt;TODAY()-120,ISTEXT('Pjt Insight Project List'!C269:C269)),'Pjt Insight Project List'!C269:C269,"")</f>
        <v>Publishing Work Group</v>
      </c>
      <c r="D269" s="43" t="str">
        <f ca="1">IF(AND('Pjt Insight Project List'!AO269&lt;TODAY()-120,ISTEXT('Pjt Insight Project List'!B269:B269)),'Pjt Insight Project List'!B269:B269,"")</f>
        <v>Annual Normative Editions</v>
      </c>
      <c r="E269" s="43">
        <f ca="1">IF(AND('Pjt Insight Project List'!AO269&lt;TODAY()-120,ISNUMBER('Pjt Insight Project List'!A269:A269)),'Pjt Insight Project List'!A269:A269,"")</f>
        <v>635</v>
      </c>
      <c r="F269" s="43" t="str">
        <f ca="1">IF(AND('Pjt Insight Project List'!AO269&lt;TODAY()-120,ISTEXT('Pjt Insight Project List'!M269:M269)),("Next Milestone Date Is: "&amp;'Pjt Insight Project List'!M269:M269)&amp;CHAR(10)&amp;"Determine when the next deliverable will be (the tgt date can be a WGM or Ballot Cycle); send dates to pmo@HL7.org.","")</f>
        <v>Next Milestone Date Is: 2017 May WGM/Ballot
Determine when the next deliverable will be (the tgt date can be a WGM or Ballot Cycle); send dates to pmo@HL7.org.</v>
      </c>
    </row>
    <row r="270" spans="1:6" s="70" customFormat="1">
      <c r="A270" s="73" t="s">
        <v>596</v>
      </c>
      <c r="B270" s="43" t="str">
        <f ca="1">IF(AND('Pjt Insight Project List'!AO270&lt;TODAY()-120,ISTEXT('Pjt Insight Project List'!C270:C270)),"Pjt Insight Next Milestone Behind&gt;120 Days","")</f>
        <v/>
      </c>
      <c r="C270" s="43" t="str">
        <f ca="1">IF(AND('Pjt Insight Project List'!AO270&lt;TODAY()-120,ISTEXT('Pjt Insight Project List'!C270:C270)),'Pjt Insight Project List'!C270:C270,"")</f>
        <v/>
      </c>
      <c r="D270" s="43" t="str">
        <f ca="1">IF(AND('Pjt Insight Project List'!AO270&lt;TODAY()-120,ISTEXT('Pjt Insight Project List'!B270:B270)),'Pjt Insight Project List'!B270:B270,"")</f>
        <v/>
      </c>
      <c r="E270" s="43" t="str">
        <f ca="1">IF(AND('Pjt Insight Project List'!AO270&lt;TODAY()-120,ISNUMBER('Pjt Insight Project List'!A270:A270)),'Pjt Insight Project List'!A270:A270,"")</f>
        <v/>
      </c>
      <c r="F270" s="43" t="str">
        <f ca="1">IF(AND('Pjt Insight Project List'!AO270&lt;TODAY()-120,ISTEXT('Pjt Insight Project List'!M270:M270)),("Next Milestone Date Is: "&amp;'Pjt Insight Project List'!M270:M270)&amp;CHAR(10)&amp;"Determine when the next deliverable will be (the tgt date can be a WGM or Ballot Cycle); send dates to pmo@HL7.org.","")</f>
        <v/>
      </c>
    </row>
    <row r="271" spans="1:6">
      <c r="A271" s="76" t="s">
        <v>597</v>
      </c>
      <c r="B271" s="43" t="str">
        <f ca="1">IF(AND('Pjt Insight Project List'!AO271&lt;TODAY()-120,ISTEXT('Pjt Insight Project List'!C271:C271)),"Pjt Insight Next Milestone Behind&gt;120 Days","")</f>
        <v/>
      </c>
      <c r="C271" s="43" t="str">
        <f ca="1">IF(AND('Pjt Insight Project List'!AO271&lt;TODAY()-120,ISTEXT('Pjt Insight Project List'!C271:C271)),'Pjt Insight Project List'!C271:C271,"")</f>
        <v/>
      </c>
      <c r="D271" s="43" t="str">
        <f ca="1">IF(AND('Pjt Insight Project List'!AO271&lt;TODAY()-120,ISTEXT('Pjt Insight Project List'!B271:B271)),'Pjt Insight Project List'!B271:B271,"")</f>
        <v/>
      </c>
      <c r="E271" s="43" t="str">
        <f ca="1">IF(AND('Pjt Insight Project List'!AO271&lt;TODAY()-120,ISNUMBER('Pjt Insight Project List'!A271:A271)),'Pjt Insight Project List'!A271:A271,"")</f>
        <v/>
      </c>
      <c r="F271" s="43" t="str">
        <f ca="1">IF(AND('Pjt Insight Project List'!AO271&lt;TODAY()-120,ISTEXT('Pjt Insight Project List'!M271:M271)),("Next Milestone Date Is: "&amp;'Pjt Insight Project List'!M271:M271)&amp;CHAR(10)&amp;"Determine when the next deliverable will be (the tgt date can be a WGM or Ballot Cycle); send dates to pmo@HL7.org.","")</f>
        <v/>
      </c>
    </row>
    <row r="272" spans="1:6" s="70" customFormat="1">
      <c r="A272" s="73" t="s">
        <v>598</v>
      </c>
      <c r="B272" s="43" t="str">
        <f ca="1">IF(AND('Pjt Insight Project List'!AO272&lt;TODAY()-120,ISTEXT('Pjt Insight Project List'!C272:C272)),"Pjt Insight Next Milestone Behind&gt;120 Days","")</f>
        <v/>
      </c>
      <c r="C272" s="43" t="str">
        <f ca="1">IF(AND('Pjt Insight Project List'!AO272&lt;TODAY()-120,ISTEXT('Pjt Insight Project List'!C272:C272)),'Pjt Insight Project List'!C272:C272,"")</f>
        <v/>
      </c>
      <c r="D272" s="43" t="str">
        <f ca="1">IF(AND('Pjt Insight Project List'!AO272&lt;TODAY()-120,ISTEXT('Pjt Insight Project List'!B272:B272)),'Pjt Insight Project List'!B272:B272,"")</f>
        <v/>
      </c>
      <c r="E272" s="43" t="str">
        <f ca="1">IF(AND('Pjt Insight Project List'!AO272&lt;TODAY()-120,ISNUMBER('Pjt Insight Project List'!A272:A272)),'Pjt Insight Project List'!A272:A272,"")</f>
        <v/>
      </c>
      <c r="F272" s="43" t="str">
        <f ca="1">IF(AND('Pjt Insight Project List'!AO272&lt;TODAY()-120,ISTEXT('Pjt Insight Project List'!M272:M272)),("Next Milestone Date Is: "&amp;'Pjt Insight Project List'!M272:M272)&amp;CHAR(10)&amp;"Determine when the next deliverable will be (the tgt date can be a WGM or Ballot Cycle); send dates to pmo@HL7.org.","")</f>
        <v/>
      </c>
    </row>
    <row r="273" spans="1:6">
      <c r="A273" s="73" t="s">
        <v>487</v>
      </c>
      <c r="B273" s="43" t="str">
        <f ca="1">IF(AND('Pjt Insight Project List'!AO273&lt;TODAY()-120,ISTEXT('Pjt Insight Project List'!C273:C273)),"Pjt Insight Next Milestone Behind&gt;120 Days","")</f>
        <v/>
      </c>
      <c r="C273" s="43" t="str">
        <f ca="1">IF(AND('Pjt Insight Project List'!AO273&lt;TODAY()-120,ISTEXT('Pjt Insight Project List'!C273:C273)),'Pjt Insight Project List'!C273:C273,"")</f>
        <v/>
      </c>
      <c r="D273" s="43" t="str">
        <f ca="1">IF(AND('Pjt Insight Project List'!AO273&lt;TODAY()-120,ISTEXT('Pjt Insight Project List'!B273:B273)),'Pjt Insight Project List'!B273:B273,"")</f>
        <v/>
      </c>
      <c r="E273" s="43" t="str">
        <f ca="1">IF(AND('Pjt Insight Project List'!AO273&lt;TODAY()-120,ISNUMBER('Pjt Insight Project List'!A273:A273)),'Pjt Insight Project List'!A273:A273,"")</f>
        <v/>
      </c>
      <c r="F273" s="43" t="str">
        <f ca="1">IF(AND('Pjt Insight Project List'!AO273&lt;TODAY()-120,ISTEXT('Pjt Insight Project List'!M273:M273)),("Next Milestone Date Is: "&amp;'Pjt Insight Project List'!M273:M273)&amp;CHAR(10)&amp;"Determine when the next deliverable will be (the tgt date can be a WGM or Ballot Cycle); send dates to pmo@HL7.org.","")</f>
        <v/>
      </c>
    </row>
    <row r="274" spans="1:6">
      <c r="A274" s="76" t="s">
        <v>488</v>
      </c>
      <c r="B274" s="43" t="str">
        <f ca="1">IF(AND('Pjt Insight Project List'!AO274&lt;TODAY()-120,ISTEXT('Pjt Insight Project List'!C274:C274)),"Pjt Insight Next Milestone Behind&gt;120 Days","")</f>
        <v/>
      </c>
      <c r="C274" s="43" t="str">
        <f ca="1">IF(AND('Pjt Insight Project List'!AO274&lt;TODAY()-120,ISTEXT('Pjt Insight Project List'!C274:C274)),'Pjt Insight Project List'!C274:C274,"")</f>
        <v/>
      </c>
      <c r="D274" s="43" t="str">
        <f ca="1">IF(AND('Pjt Insight Project List'!AO274&lt;TODAY()-120,ISTEXT('Pjt Insight Project List'!B274:B274)),'Pjt Insight Project List'!B274:B274,"")</f>
        <v/>
      </c>
      <c r="E274" s="43" t="str">
        <f ca="1">IF(AND('Pjt Insight Project List'!AO274&lt;TODAY()-120,ISNUMBER('Pjt Insight Project List'!A274:A274)),'Pjt Insight Project List'!A274:A274,"")</f>
        <v/>
      </c>
      <c r="F274" s="43" t="str">
        <f ca="1">IF(AND('Pjt Insight Project List'!AO274&lt;TODAY()-120,ISTEXT('Pjt Insight Project List'!M274:M274)),("Next Milestone Date Is: "&amp;'Pjt Insight Project List'!M274:M274)&amp;CHAR(10)&amp;"Determine when the next deliverable will be (the tgt date can be a WGM or Ballot Cycle); send dates to pmo@HL7.org.","")</f>
        <v/>
      </c>
    </row>
    <row r="275" spans="1:6">
      <c r="A275" s="73" t="s">
        <v>489</v>
      </c>
      <c r="B275" s="43" t="str">
        <f ca="1">IF(AND('Pjt Insight Project List'!AO275&lt;TODAY()-120,ISTEXT('Pjt Insight Project List'!C275:C275)),"Pjt Insight Next Milestone Behind&gt;120 Days","")</f>
        <v/>
      </c>
      <c r="C275" s="43" t="str">
        <f ca="1">IF(AND('Pjt Insight Project List'!AO275&lt;TODAY()-120,ISTEXT('Pjt Insight Project List'!C275:C275)),'Pjt Insight Project List'!C275:C275,"")</f>
        <v/>
      </c>
      <c r="D275" s="43" t="str">
        <f ca="1">IF(AND('Pjt Insight Project List'!AO275&lt;TODAY()-120,ISTEXT('Pjt Insight Project List'!B275:B275)),'Pjt Insight Project List'!B275:B275,"")</f>
        <v/>
      </c>
      <c r="E275" s="43" t="str">
        <f ca="1">IF(AND('Pjt Insight Project List'!AO275&lt;TODAY()-120,ISNUMBER('Pjt Insight Project List'!A275:A275)),'Pjt Insight Project List'!A275:A275,"")</f>
        <v/>
      </c>
      <c r="F275" s="43" t="str">
        <f ca="1">IF(AND('Pjt Insight Project List'!AO275&lt;TODAY()-120,ISTEXT('Pjt Insight Project List'!M275:M275)),("Next Milestone Date Is: "&amp;'Pjt Insight Project List'!M275:M275)&amp;CHAR(10)&amp;"Determine when the next deliverable will be (the tgt date can be a WGM or Ballot Cycle); send dates to pmo@HL7.org.","")</f>
        <v/>
      </c>
    </row>
    <row r="276" spans="1:6" s="70" customFormat="1">
      <c r="A276" s="73" t="s">
        <v>490</v>
      </c>
      <c r="B276" s="43" t="str">
        <f ca="1">IF(AND('Pjt Insight Project List'!AO276&lt;TODAY()-120,ISTEXT('Pjt Insight Project List'!C276:C276)),"Pjt Insight Next Milestone Behind&gt;120 Days","")</f>
        <v/>
      </c>
      <c r="C276" s="43" t="str">
        <f ca="1">IF(AND('Pjt Insight Project List'!AO276&lt;TODAY()-120,ISTEXT('Pjt Insight Project List'!C276:C276)),'Pjt Insight Project List'!C276:C276,"")</f>
        <v/>
      </c>
      <c r="D276" s="43" t="str">
        <f ca="1">IF(AND('Pjt Insight Project List'!AO276&lt;TODAY()-120,ISTEXT('Pjt Insight Project List'!B276:B276)),'Pjt Insight Project List'!B276:B276,"")</f>
        <v/>
      </c>
      <c r="E276" s="43" t="str">
        <f ca="1">IF(AND('Pjt Insight Project List'!AO276&lt;TODAY()-120,ISNUMBER('Pjt Insight Project List'!A276:A276)),'Pjt Insight Project List'!A276:A276,"")</f>
        <v/>
      </c>
      <c r="F276" s="43" t="str">
        <f ca="1">IF(AND('Pjt Insight Project List'!AO276&lt;TODAY()-120,ISTEXT('Pjt Insight Project List'!M276:M276)),("Next Milestone Date Is: "&amp;'Pjt Insight Project List'!M276:M276)&amp;CHAR(10)&amp;"Determine when the next deliverable will be (the tgt date can be a WGM or Ballot Cycle); send dates to pmo@HL7.org.","")</f>
        <v/>
      </c>
    </row>
    <row r="277" spans="1:6">
      <c r="A277" s="76" t="s">
        <v>491</v>
      </c>
      <c r="B277" s="43" t="str">
        <f ca="1">IF(AND('Pjt Insight Project List'!AO277&lt;TODAY()-120,ISTEXT('Pjt Insight Project List'!C277:C277)),"Pjt Insight Next Milestone Behind&gt;120 Days","")</f>
        <v/>
      </c>
      <c r="C277" s="43" t="str">
        <f ca="1">IF(AND('Pjt Insight Project List'!AO277&lt;TODAY()-120,ISTEXT('Pjt Insight Project List'!C277:C277)),'Pjt Insight Project List'!C277:C277,"")</f>
        <v/>
      </c>
      <c r="D277" s="43" t="str">
        <f ca="1">IF(AND('Pjt Insight Project List'!AO277&lt;TODAY()-120,ISTEXT('Pjt Insight Project List'!B277:B277)),'Pjt Insight Project List'!B277:B277,"")</f>
        <v/>
      </c>
      <c r="E277" s="43" t="str">
        <f ca="1">IF(AND('Pjt Insight Project List'!AO277&lt;TODAY()-120,ISNUMBER('Pjt Insight Project List'!A277:A277)),'Pjt Insight Project List'!A277:A277,"")</f>
        <v/>
      </c>
      <c r="F277" s="43" t="str">
        <f ca="1">IF(AND('Pjt Insight Project List'!AO277&lt;TODAY()-120,ISTEXT('Pjt Insight Project List'!M277:M277)),("Next Milestone Date Is: "&amp;'Pjt Insight Project List'!M277:M277)&amp;CHAR(10)&amp;"Determine when the next deliverable will be (the tgt date can be a WGM or Ballot Cycle); send dates to pmo@HL7.org.","")</f>
        <v/>
      </c>
    </row>
    <row r="278" spans="1:6" s="70" customFormat="1" ht="39.6">
      <c r="A278" s="73" t="s">
        <v>492</v>
      </c>
      <c r="B278" s="43" t="str">
        <f ca="1">IF(AND('Pjt Insight Project List'!AO278&lt;TODAY()-120,ISTEXT('Pjt Insight Project List'!C278:C278)),"Pjt Insight Next Milestone Behind&gt;120 Days","")</f>
        <v>Pjt Insight Next Milestone Behind&gt;120 Days</v>
      </c>
      <c r="C278" s="43" t="str">
        <f ca="1">IF(AND('Pjt Insight Project List'!AO278&lt;TODAY()-120,ISTEXT('Pjt Insight Project List'!C278:C278)),'Pjt Insight Project List'!C278:C278,"")</f>
        <v>Security Work Group</v>
      </c>
      <c r="D278" s="43" t="str">
        <f ca="1">IF(AND('Pjt Insight Project List'!AO278&lt;TODAY()-120,ISTEXT('Pjt Insight Project List'!B278:B278)),'Pjt Insight Project List'!B278:B278,"")</f>
        <v>Security Labeling Service, Release 2</v>
      </c>
      <c r="E278" s="43">
        <f ca="1">IF(AND('Pjt Insight Project List'!AO278&lt;TODAY()-120,ISNUMBER('Pjt Insight Project List'!A278:A278)),'Pjt Insight Project List'!A278:A278,"")</f>
        <v>1313</v>
      </c>
      <c r="F278" s="43" t="str">
        <f ca="1">IF(AND('Pjt Insight Project List'!AO278&lt;TODAY()-120,ISTEXT('Pjt Insight Project List'!M278:M278)),("Next Milestone Date Is: "&amp;'Pjt Insight Project List'!M278:M278)&amp;CHAR(10)&amp;"Determine when the next deliverable will be (the tgt date can be a WGM or Ballot Cycle); send dates to pmo@HL7.org.","")</f>
        <v>Next Milestone Date Is: 2017 Sept WGM/Ballot
Determine when the next deliverable will be (the tgt date can be a WGM or Ballot Cycle); send dates to pmo@HL7.org.</v>
      </c>
    </row>
    <row r="279" spans="1:6" s="70" customFormat="1" ht="39.6">
      <c r="A279" s="73" t="s">
        <v>493</v>
      </c>
      <c r="B279" s="43" t="str">
        <f ca="1">IF(AND('Pjt Insight Project List'!AO279&lt;TODAY()-120,ISTEXT('Pjt Insight Project List'!C279:C279)),"Pjt Insight Next Milestone Behind&gt;120 Days","")</f>
        <v>Pjt Insight Next Milestone Behind&gt;120 Days</v>
      </c>
      <c r="C279" s="43" t="str">
        <f ca="1">IF(AND('Pjt Insight Project List'!AO279&lt;TODAY()-120,ISTEXT('Pjt Insight Project List'!C279:C279)),'Pjt Insight Project List'!C279:C279,"")</f>
        <v>Security Work Group</v>
      </c>
      <c r="D279" s="43" t="str">
        <f ca="1">IF(AND('Pjt Insight Project List'!AO279&lt;TODAY()-120,ISTEXT('Pjt Insight Project List'!B279:B279)),'Pjt Insight Project List'!B279:B279,"")</f>
        <v>Security Domain Analysis Model (DAM)</v>
      </c>
      <c r="E279" s="43">
        <f ca="1">IF(AND('Pjt Insight Project List'!AO279&lt;TODAY()-120,ISNUMBER('Pjt Insight Project List'!A279:A279)),'Pjt Insight Project List'!A279:A279,"")</f>
        <v>529</v>
      </c>
      <c r="F279" s="43" t="str">
        <f ca="1">IF(AND('Pjt Insight Project List'!AO279&lt;TODAY()-120,ISTEXT('Pjt Insight Project List'!M279:M279)),("Next Milestone Date Is: "&amp;'Pjt Insight Project List'!M279:M279)&amp;CHAR(10)&amp;"Determine when the next deliverable will be (the tgt date can be a WGM or Ballot Cycle); send dates to pmo@HL7.org.","")</f>
        <v>Next Milestone Date Is: 2018 May WGM/Ballot
Determine when the next deliverable will be (the tgt date can be a WGM or Ballot Cycle); send dates to pmo@HL7.org.</v>
      </c>
    </row>
    <row r="280" spans="1:6" s="70" customFormat="1">
      <c r="A280" s="76" t="s">
        <v>494</v>
      </c>
      <c r="B280" s="43" t="str">
        <f ca="1">IF(AND('Pjt Insight Project List'!AO280&lt;TODAY()-120,ISTEXT('Pjt Insight Project List'!C280:C280)),"Pjt Insight Next Milestone Behind&gt;120 Days","")</f>
        <v/>
      </c>
      <c r="C280" s="43" t="str">
        <f ca="1">IF(AND('Pjt Insight Project List'!AO280&lt;TODAY()-120,ISTEXT('Pjt Insight Project List'!C280:C280)),'Pjt Insight Project List'!C280:C280,"")</f>
        <v/>
      </c>
      <c r="D280" s="43" t="str">
        <f ca="1">IF(AND('Pjt Insight Project List'!AO280&lt;TODAY()-120,ISTEXT('Pjt Insight Project List'!B280:B280)),'Pjt Insight Project List'!B280:B280,"")</f>
        <v/>
      </c>
      <c r="E280" s="43" t="str">
        <f ca="1">IF(AND('Pjt Insight Project List'!AO280&lt;TODAY()-120,ISNUMBER('Pjt Insight Project List'!A280:A280)),'Pjt Insight Project List'!A280:A280,"")</f>
        <v/>
      </c>
      <c r="F280" s="43" t="str">
        <f ca="1">IF(AND('Pjt Insight Project List'!AO280&lt;TODAY()-120,ISTEXT('Pjt Insight Project List'!M280:M280)),("Next Milestone Date Is: "&amp;'Pjt Insight Project List'!M280:M280)&amp;CHAR(10)&amp;"Determine when the next deliverable will be (the tgt date can be a WGM or Ballot Cycle); send dates to pmo@HL7.org.","")</f>
        <v/>
      </c>
    </row>
    <row r="281" spans="1:6">
      <c r="A281" s="73" t="s">
        <v>495</v>
      </c>
      <c r="B281" s="43" t="str">
        <f ca="1">IF(AND('Pjt Insight Project List'!AO281&lt;TODAY()-120,ISTEXT('Pjt Insight Project List'!C281:C281)),"Pjt Insight Next Milestone Behind&gt;120 Days","")</f>
        <v/>
      </c>
      <c r="C281" s="43" t="str">
        <f ca="1">IF(AND('Pjt Insight Project List'!AO281&lt;TODAY()-120,ISTEXT('Pjt Insight Project List'!C281:C281)),'Pjt Insight Project List'!C281:C281,"")</f>
        <v/>
      </c>
      <c r="D281" s="43" t="str">
        <f ca="1">IF(AND('Pjt Insight Project List'!AO281&lt;TODAY()-120,ISTEXT('Pjt Insight Project List'!B281:B281)),'Pjt Insight Project List'!B281:B281,"")</f>
        <v/>
      </c>
      <c r="E281" s="43" t="str">
        <f ca="1">IF(AND('Pjt Insight Project List'!AO281&lt;TODAY()-120,ISNUMBER('Pjt Insight Project List'!A281:A281)),'Pjt Insight Project List'!A281:A281,"")</f>
        <v/>
      </c>
      <c r="F281" s="43" t="str">
        <f ca="1">IF(AND('Pjt Insight Project List'!AO281&lt;TODAY()-120,ISTEXT('Pjt Insight Project List'!M281:M281)),("Next Milestone Date Is: "&amp;'Pjt Insight Project List'!M281:M281)&amp;CHAR(10)&amp;"Determine when the next deliverable will be (the tgt date can be a WGM or Ballot Cycle); send dates to pmo@HL7.org.","")</f>
        <v/>
      </c>
    </row>
    <row r="282" spans="1:6" s="70" customFormat="1">
      <c r="A282" s="73" t="s">
        <v>496</v>
      </c>
      <c r="B282" s="43" t="str">
        <f ca="1">IF(AND('Pjt Insight Project List'!AO282&lt;TODAY()-120,ISTEXT('Pjt Insight Project List'!C282:C282)),"Pjt Insight Next Milestone Behind&gt;120 Days","")</f>
        <v/>
      </c>
      <c r="C282" s="43" t="str">
        <f ca="1">IF(AND('Pjt Insight Project List'!AO282&lt;TODAY()-120,ISTEXT('Pjt Insight Project List'!C282:C282)),'Pjt Insight Project List'!C282:C282,"")</f>
        <v/>
      </c>
      <c r="D282" s="43" t="str">
        <f ca="1">IF(AND('Pjt Insight Project List'!AO282&lt;TODAY()-120,ISTEXT('Pjt Insight Project List'!B282:B282)),'Pjt Insight Project List'!B282:B282,"")</f>
        <v/>
      </c>
      <c r="E282" s="43" t="str">
        <f ca="1">IF(AND('Pjt Insight Project List'!AO282&lt;TODAY()-120,ISNUMBER('Pjt Insight Project List'!A282:A282)),'Pjt Insight Project List'!A282:A282,"")</f>
        <v/>
      </c>
      <c r="F282" s="43" t="str">
        <f ca="1">IF(AND('Pjt Insight Project List'!AO282&lt;TODAY()-120,ISTEXT('Pjt Insight Project List'!M282:M282)),("Next Milestone Date Is: "&amp;'Pjt Insight Project List'!M282:M282)&amp;CHAR(10)&amp;"Determine when the next deliverable will be (the tgt date can be a WGM or Ballot Cycle); send dates to pmo@HL7.org.","")</f>
        <v/>
      </c>
    </row>
    <row r="283" spans="1:6" s="70" customFormat="1">
      <c r="A283" s="76" t="s">
        <v>497</v>
      </c>
      <c r="B283" s="43" t="str">
        <f ca="1">IF(AND('Pjt Insight Project List'!AO283&lt;TODAY()-120,ISTEXT('Pjt Insight Project List'!C283:C283)),"Pjt Insight Next Milestone Behind&gt;120 Days","")</f>
        <v/>
      </c>
      <c r="C283" s="43" t="str">
        <f ca="1">IF(AND('Pjt Insight Project List'!AO283&lt;TODAY()-120,ISTEXT('Pjt Insight Project List'!C283:C283)),'Pjt Insight Project List'!C283:C283,"")</f>
        <v/>
      </c>
      <c r="D283" s="43" t="str">
        <f ca="1">IF(AND('Pjt Insight Project List'!AO283&lt;TODAY()-120,ISTEXT('Pjt Insight Project List'!B283:B283)),'Pjt Insight Project List'!B283:B283,"")</f>
        <v/>
      </c>
      <c r="E283" s="43" t="str">
        <f ca="1">IF(AND('Pjt Insight Project List'!AO283&lt;TODAY()-120,ISNUMBER('Pjt Insight Project List'!A283:A283)),'Pjt Insight Project List'!A283:A283,"")</f>
        <v/>
      </c>
      <c r="F283" s="43" t="str">
        <f ca="1">IF(AND('Pjt Insight Project List'!AO283&lt;TODAY()-120,ISTEXT('Pjt Insight Project List'!M283:M283)),("Next Milestone Date Is: "&amp;'Pjt Insight Project List'!M283:M283)&amp;CHAR(10)&amp;"Determine when the next deliverable will be (the tgt date can be a WGM or Ballot Cycle); send dates to pmo@HL7.org.","")</f>
        <v/>
      </c>
    </row>
    <row r="284" spans="1:6" s="70" customFormat="1">
      <c r="A284" s="73" t="s">
        <v>498</v>
      </c>
      <c r="B284" s="43" t="str">
        <f ca="1">IF(AND('Pjt Insight Project List'!AO284&lt;TODAY()-120,ISTEXT('Pjt Insight Project List'!C284:C284)),"Pjt Insight Next Milestone Behind&gt;120 Days","")</f>
        <v/>
      </c>
      <c r="C284" s="43" t="str">
        <f ca="1">IF(AND('Pjt Insight Project List'!AO284&lt;TODAY()-120,ISTEXT('Pjt Insight Project List'!C284:C284)),'Pjt Insight Project List'!C284:C284,"")</f>
        <v/>
      </c>
      <c r="D284" s="43" t="str">
        <f ca="1">IF(AND('Pjt Insight Project List'!AO284&lt;TODAY()-120,ISTEXT('Pjt Insight Project List'!B284:B284)),'Pjt Insight Project List'!B284:B284,"")</f>
        <v/>
      </c>
      <c r="E284" s="43" t="str">
        <f ca="1">IF(AND('Pjt Insight Project List'!AO284&lt;TODAY()-120,ISNUMBER('Pjt Insight Project List'!A284:A284)),'Pjt Insight Project List'!A284:A284,"")</f>
        <v/>
      </c>
      <c r="F284" s="43" t="str">
        <f ca="1">IF(AND('Pjt Insight Project List'!AO284&lt;TODAY()-120,ISTEXT('Pjt Insight Project List'!M284:M284)),("Next Milestone Date Is: "&amp;'Pjt Insight Project List'!M284:M284)&amp;CHAR(10)&amp;"Determine when the next deliverable will be (the tgt date can be a WGM or Ballot Cycle); send dates to pmo@HL7.org.","")</f>
        <v/>
      </c>
    </row>
    <row r="285" spans="1:6">
      <c r="A285" s="73" t="s">
        <v>499</v>
      </c>
      <c r="B285" s="43" t="str">
        <f ca="1">IF(AND('Pjt Insight Project List'!AO285&lt;TODAY()-120,ISTEXT('Pjt Insight Project List'!C285:C285)),"Pjt Insight Next Milestone Behind&gt;120 Days","")</f>
        <v/>
      </c>
      <c r="C285" s="43" t="str">
        <f ca="1">IF(AND('Pjt Insight Project List'!AO285&lt;TODAY()-120,ISTEXT('Pjt Insight Project List'!C285:C285)),'Pjt Insight Project List'!C285:C285,"")</f>
        <v/>
      </c>
      <c r="D285" s="43" t="str">
        <f ca="1">IF(AND('Pjt Insight Project List'!AO285&lt;TODAY()-120,ISTEXT('Pjt Insight Project List'!B285:B285)),'Pjt Insight Project List'!B285:B285,"")</f>
        <v/>
      </c>
      <c r="E285" s="43" t="str">
        <f ca="1">IF(AND('Pjt Insight Project List'!AO285&lt;TODAY()-120,ISNUMBER('Pjt Insight Project List'!A285:A285)),'Pjt Insight Project List'!A285:A285,"")</f>
        <v/>
      </c>
      <c r="F285" s="43" t="str">
        <f ca="1">IF(AND('Pjt Insight Project List'!AO285&lt;TODAY()-120,ISTEXT('Pjt Insight Project List'!M285:M285)),("Next Milestone Date Is: "&amp;'Pjt Insight Project List'!M285:M285)&amp;CHAR(10)&amp;"Determine when the next deliverable will be (the tgt date can be a WGM or Ballot Cycle); send dates to pmo@HL7.org.","")</f>
        <v/>
      </c>
    </row>
    <row r="286" spans="1:6">
      <c r="A286" s="76" t="s">
        <v>500</v>
      </c>
      <c r="B286" s="43" t="str">
        <f ca="1">IF(AND('Pjt Insight Project List'!AO286&lt;TODAY()-120,ISTEXT('Pjt Insight Project List'!C286:C286)),"Pjt Insight Next Milestone Behind&gt;120 Days","")</f>
        <v/>
      </c>
      <c r="C286" s="43" t="str">
        <f ca="1">IF(AND('Pjt Insight Project List'!AO286&lt;TODAY()-120,ISTEXT('Pjt Insight Project List'!C286:C286)),'Pjt Insight Project List'!C286:C286,"")</f>
        <v/>
      </c>
      <c r="D286" s="43" t="str">
        <f ca="1">IF(AND('Pjt Insight Project List'!AO286&lt;TODAY()-120,ISTEXT('Pjt Insight Project List'!B286:B286)),'Pjt Insight Project List'!B286:B286,"")</f>
        <v/>
      </c>
      <c r="E286" s="43" t="str">
        <f ca="1">IF(AND('Pjt Insight Project List'!AO286&lt;TODAY()-120,ISNUMBER('Pjt Insight Project List'!A286:A286)),'Pjt Insight Project List'!A286:A286,"")</f>
        <v/>
      </c>
      <c r="F286" s="43" t="str">
        <f ca="1">IF(AND('Pjt Insight Project List'!AO286&lt;TODAY()-120,ISTEXT('Pjt Insight Project List'!M286:M286)),("Next Milestone Date Is: "&amp;'Pjt Insight Project List'!M286:M286)&amp;CHAR(10)&amp;"Determine when the next deliverable will be (the tgt date can be a WGM or Ballot Cycle); send dates to pmo@HL7.org.","")</f>
        <v/>
      </c>
    </row>
    <row r="287" spans="1:6" s="70" customFormat="1">
      <c r="A287" s="73" t="s">
        <v>501</v>
      </c>
      <c r="B287" s="43" t="str">
        <f ca="1">IF(AND('Pjt Insight Project List'!AO287&lt;TODAY()-120,ISTEXT('Pjt Insight Project List'!C287:C287)),"Pjt Insight Next Milestone Behind&gt;120 Days","")</f>
        <v/>
      </c>
      <c r="C287" s="43" t="str">
        <f ca="1">IF(AND('Pjt Insight Project List'!AO287&lt;TODAY()-120,ISTEXT('Pjt Insight Project List'!C287:C287)),'Pjt Insight Project List'!C287:C287,"")</f>
        <v/>
      </c>
      <c r="D287" s="43" t="str">
        <f ca="1">IF(AND('Pjt Insight Project List'!AO287&lt;TODAY()-120,ISTEXT('Pjt Insight Project List'!B287:B287)),'Pjt Insight Project List'!B287:B287,"")</f>
        <v/>
      </c>
      <c r="E287" s="43" t="str">
        <f ca="1">IF(AND('Pjt Insight Project List'!AO287&lt;TODAY()-120,ISNUMBER('Pjt Insight Project List'!A287:A287)),'Pjt Insight Project List'!A287:A287,"")</f>
        <v/>
      </c>
      <c r="F287" s="43" t="str">
        <f ca="1">IF(AND('Pjt Insight Project List'!AO287&lt;TODAY()-120,ISTEXT('Pjt Insight Project List'!M287:M287)),("Next Milestone Date Is: "&amp;'Pjt Insight Project List'!M287:M287)&amp;CHAR(10)&amp;"Determine when the next deliverable will be (the tgt date can be a WGM or Ballot Cycle); send dates to pmo@HL7.org.","")</f>
        <v/>
      </c>
    </row>
    <row r="288" spans="1:6">
      <c r="A288" s="73" t="s">
        <v>502</v>
      </c>
      <c r="B288" s="43" t="str">
        <f ca="1">IF(AND('Pjt Insight Project List'!AO288&lt;TODAY()-120,ISTEXT('Pjt Insight Project List'!C288:C288)),"Pjt Insight Next Milestone Behind&gt;120 Days","")</f>
        <v/>
      </c>
      <c r="C288" s="43" t="str">
        <f ca="1">IF(AND('Pjt Insight Project List'!AO288&lt;TODAY()-120,ISTEXT('Pjt Insight Project List'!C288:C288)),'Pjt Insight Project List'!C288:C288,"")</f>
        <v/>
      </c>
      <c r="D288" s="43" t="str">
        <f ca="1">IF(AND('Pjt Insight Project List'!AO288&lt;TODAY()-120,ISTEXT('Pjt Insight Project List'!B288:B288)),'Pjt Insight Project List'!B288:B288,"")</f>
        <v/>
      </c>
      <c r="E288" s="43" t="str">
        <f ca="1">IF(AND('Pjt Insight Project List'!AO288&lt;TODAY()-120,ISNUMBER('Pjt Insight Project List'!A288:A288)),'Pjt Insight Project List'!A288:A288,"")</f>
        <v/>
      </c>
      <c r="F288" s="43" t="str">
        <f ca="1">IF(AND('Pjt Insight Project List'!AO288&lt;TODAY()-120,ISTEXT('Pjt Insight Project List'!M288:M288)),("Next Milestone Date Is: "&amp;'Pjt Insight Project List'!M288:M288)&amp;CHAR(10)&amp;"Determine when the next deliverable will be (the tgt date can be a WGM or Ballot Cycle); send dates to pmo@HL7.org.","")</f>
        <v/>
      </c>
    </row>
    <row r="289" spans="1:6" s="70" customFormat="1" ht="39.6">
      <c r="A289" s="76" t="s">
        <v>503</v>
      </c>
      <c r="B289" s="43" t="str">
        <f ca="1">IF(AND('Pjt Insight Project List'!AO289&lt;TODAY()-120,ISTEXT('Pjt Insight Project List'!C289:C289)),"Pjt Insight Next Milestone Behind&gt;120 Days","")</f>
        <v>Pjt Insight Next Milestone Behind&gt;120 Days</v>
      </c>
      <c r="C289" s="43" t="str">
        <f ca="1">IF(AND('Pjt Insight Project List'!AO289&lt;TODAY()-120,ISTEXT('Pjt Insight Project List'!C289:C289)),'Pjt Insight Project List'!C289:C289,"")</f>
        <v>Services Oriented Architecture Work Group</v>
      </c>
      <c r="D289" s="43" t="str">
        <f ca="1">IF(AND('Pjt Insight Project List'!AO289&lt;TODAY()-120,ISTEXT('Pjt Insight Project List'!B289:B289)),'Pjt Insight Project List'!B289:B289,"")</f>
        <v>Medication Statement Service Profile</v>
      </c>
      <c r="E289" s="43">
        <f ca="1">IF(AND('Pjt Insight Project List'!AO289&lt;TODAY()-120,ISNUMBER('Pjt Insight Project List'!A289:A289)),'Pjt Insight Project List'!A289:A289,"")</f>
        <v>838</v>
      </c>
      <c r="F289" s="43" t="str">
        <f ca="1">IF(AND('Pjt Insight Project List'!AO289&lt;TODAY()-120,ISTEXT('Pjt Insight Project List'!M289:M289)),("Next Milestone Date Is: "&amp;'Pjt Insight Project List'!M289:M289)&amp;CHAR(10)&amp;"Determine when the next deliverable will be (the tgt date can be a WGM or Ballot Cycle); send dates to pmo@HL7.org.","")</f>
        <v>Next Milestone Date Is: 2015 May WGM/Ballot
Determine when the next deliverable will be (the tgt date can be a WGM or Ballot Cycle); send dates to pmo@HL7.org.</v>
      </c>
    </row>
    <row r="290" spans="1:6">
      <c r="A290" s="73" t="s">
        <v>504</v>
      </c>
      <c r="B290" s="43" t="str">
        <f ca="1">IF(AND('Pjt Insight Project List'!AO290&lt;TODAY()-120,ISTEXT('Pjt Insight Project List'!C290:C290)),"Pjt Insight Next Milestone Behind&gt;120 Days","")</f>
        <v/>
      </c>
      <c r="C290" s="43" t="str">
        <f ca="1">IF(AND('Pjt Insight Project List'!AO290&lt;TODAY()-120,ISTEXT('Pjt Insight Project List'!C290:C290)),'Pjt Insight Project List'!C290:C290,"")</f>
        <v/>
      </c>
      <c r="D290" s="43" t="str">
        <f ca="1">IF(AND('Pjt Insight Project List'!AO290&lt;TODAY()-120,ISTEXT('Pjt Insight Project List'!B290:B290)),'Pjt Insight Project List'!B290:B290,"")</f>
        <v/>
      </c>
      <c r="E290" s="43" t="str">
        <f ca="1">IF(AND('Pjt Insight Project List'!AO290&lt;TODAY()-120,ISNUMBER('Pjt Insight Project List'!A290:A290)),'Pjt Insight Project List'!A290:A290,"")</f>
        <v/>
      </c>
      <c r="F290" s="43" t="str">
        <f ca="1">IF(AND('Pjt Insight Project List'!AO290&lt;TODAY()-120,ISTEXT('Pjt Insight Project List'!M290:M290)),("Next Milestone Date Is: "&amp;'Pjt Insight Project List'!M290:M290)&amp;CHAR(10)&amp;"Determine when the next deliverable will be (the tgt date can be a WGM or Ballot Cycle); send dates to pmo@HL7.org.","")</f>
        <v/>
      </c>
    </row>
    <row r="291" spans="1:6" s="70" customFormat="1">
      <c r="A291" s="73" t="s">
        <v>505</v>
      </c>
      <c r="B291" s="43" t="str">
        <f ca="1">IF(AND('Pjt Insight Project List'!AO291&lt;TODAY()-120,ISTEXT('Pjt Insight Project List'!C291:C291)),"Pjt Insight Next Milestone Behind&gt;120 Days","")</f>
        <v/>
      </c>
      <c r="C291" s="43" t="str">
        <f ca="1">IF(AND('Pjt Insight Project List'!AO291&lt;TODAY()-120,ISTEXT('Pjt Insight Project List'!C291:C291)),'Pjt Insight Project List'!C291:C291,"")</f>
        <v/>
      </c>
      <c r="D291" s="43" t="str">
        <f ca="1">IF(AND('Pjt Insight Project List'!AO291&lt;TODAY()-120,ISTEXT('Pjt Insight Project List'!B291:B291)),'Pjt Insight Project List'!B291:B291,"")</f>
        <v/>
      </c>
      <c r="E291" s="43" t="str">
        <f ca="1">IF(AND('Pjt Insight Project List'!AO291&lt;TODAY()-120,ISNUMBER('Pjt Insight Project List'!A291:A291)),'Pjt Insight Project List'!A291:A291,"")</f>
        <v/>
      </c>
      <c r="F291" s="43" t="str">
        <f ca="1">IF(AND('Pjt Insight Project List'!AO291&lt;TODAY()-120,ISTEXT('Pjt Insight Project List'!M291:M291)),("Next Milestone Date Is: "&amp;'Pjt Insight Project List'!M291:M291)&amp;CHAR(10)&amp;"Determine when the next deliverable will be (the tgt date can be a WGM or Ballot Cycle); send dates to pmo@HL7.org.","")</f>
        <v/>
      </c>
    </row>
    <row r="292" spans="1:6">
      <c r="A292" s="76" t="s">
        <v>506</v>
      </c>
      <c r="B292" s="43" t="str">
        <f ca="1">IF(AND('Pjt Insight Project List'!AO292&lt;TODAY()-120,ISTEXT('Pjt Insight Project List'!C292:C292)),"Pjt Insight Next Milestone Behind&gt;120 Days","")</f>
        <v/>
      </c>
      <c r="C292" s="43" t="str">
        <f ca="1">IF(AND('Pjt Insight Project List'!AO292&lt;TODAY()-120,ISTEXT('Pjt Insight Project List'!C292:C292)),'Pjt Insight Project List'!C292:C292,"")</f>
        <v/>
      </c>
      <c r="D292" s="43" t="str">
        <f ca="1">IF(AND('Pjt Insight Project List'!AO292&lt;TODAY()-120,ISTEXT('Pjt Insight Project List'!B292:B292)),'Pjt Insight Project List'!B292:B292,"")</f>
        <v/>
      </c>
      <c r="E292" s="43" t="str">
        <f ca="1">IF(AND('Pjt Insight Project List'!AO292&lt;TODAY()-120,ISNUMBER('Pjt Insight Project List'!A292:A292)),'Pjt Insight Project List'!A292:A292,"")</f>
        <v/>
      </c>
      <c r="F292" s="43" t="str">
        <f ca="1">IF(AND('Pjt Insight Project List'!AO292&lt;TODAY()-120,ISTEXT('Pjt Insight Project List'!M292:M292)),("Next Milestone Date Is: "&amp;'Pjt Insight Project List'!M292:M292)&amp;CHAR(10)&amp;"Determine when the next deliverable will be (the tgt date can be a WGM or Ballot Cycle); send dates to pmo@HL7.org.","")</f>
        <v/>
      </c>
    </row>
    <row r="293" spans="1:6">
      <c r="A293" s="73" t="s">
        <v>507</v>
      </c>
      <c r="B293" s="43" t="str">
        <f ca="1">IF(AND('Pjt Insight Project List'!AO293&lt;TODAY()-120,ISTEXT('Pjt Insight Project List'!C293:C293)),"Pjt Insight Next Milestone Behind&gt;120 Days","")</f>
        <v/>
      </c>
      <c r="C293" s="43" t="str">
        <f ca="1">IF(AND('Pjt Insight Project List'!AO293&lt;TODAY()-120,ISTEXT('Pjt Insight Project List'!C293:C293)),'Pjt Insight Project List'!C293:C293,"")</f>
        <v/>
      </c>
      <c r="D293" s="43" t="str">
        <f ca="1">IF(AND('Pjt Insight Project List'!AO293&lt;TODAY()-120,ISTEXT('Pjt Insight Project List'!B293:B293)),'Pjt Insight Project List'!B293:B293,"")</f>
        <v/>
      </c>
      <c r="E293" s="43" t="str">
        <f ca="1">IF(AND('Pjt Insight Project List'!AO293&lt;TODAY()-120,ISNUMBER('Pjt Insight Project List'!A293:A293)),'Pjt Insight Project List'!A293:A293,"")</f>
        <v/>
      </c>
      <c r="F293" s="43" t="str">
        <f ca="1">IF(AND('Pjt Insight Project List'!AO293&lt;TODAY()-120,ISTEXT('Pjt Insight Project List'!M293:M293)),("Next Milestone Date Is: "&amp;'Pjt Insight Project List'!M293:M293)&amp;CHAR(10)&amp;"Determine when the next deliverable will be (the tgt date can be a WGM or Ballot Cycle); send dates to pmo@HL7.org.","")</f>
        <v/>
      </c>
    </row>
    <row r="294" spans="1:6" s="70" customFormat="1">
      <c r="A294" s="73" t="s">
        <v>508</v>
      </c>
      <c r="B294" s="43" t="str">
        <f ca="1">IF(AND('Pjt Insight Project List'!AO294&lt;TODAY()-120,ISTEXT('Pjt Insight Project List'!C294:C294)),"Pjt Insight Next Milestone Behind&gt;120 Days","")</f>
        <v/>
      </c>
      <c r="C294" s="43" t="str">
        <f ca="1">IF(AND('Pjt Insight Project List'!AO294&lt;TODAY()-120,ISTEXT('Pjt Insight Project List'!C294:C294)),'Pjt Insight Project List'!C294:C294,"")</f>
        <v/>
      </c>
      <c r="D294" s="43" t="str">
        <f ca="1">IF(AND('Pjt Insight Project List'!AO294&lt;TODAY()-120,ISTEXT('Pjt Insight Project List'!B294:B294)),'Pjt Insight Project List'!B294:B294,"")</f>
        <v/>
      </c>
      <c r="E294" s="43" t="str">
        <f ca="1">IF(AND('Pjt Insight Project List'!AO294&lt;TODAY()-120,ISNUMBER('Pjt Insight Project List'!A294:A294)),'Pjt Insight Project List'!A294:A294,"")</f>
        <v/>
      </c>
      <c r="F294" s="43" t="str">
        <f ca="1">IF(AND('Pjt Insight Project List'!AO294&lt;TODAY()-120,ISTEXT('Pjt Insight Project List'!M294:M294)),("Next Milestone Date Is: "&amp;'Pjt Insight Project List'!M294:M294)&amp;CHAR(10)&amp;"Determine when the next deliverable will be (the tgt date can be a WGM or Ballot Cycle); send dates to pmo@HL7.org.","")</f>
        <v/>
      </c>
    </row>
    <row r="295" spans="1:6" ht="39.6">
      <c r="A295" s="76" t="s">
        <v>509</v>
      </c>
      <c r="B295" s="43" t="str">
        <f ca="1">IF(AND('Pjt Insight Project List'!AO295&lt;TODAY()-120,ISTEXT('Pjt Insight Project List'!C295:C295)),"Pjt Insight Next Milestone Behind&gt;120 Days","")</f>
        <v>Pjt Insight Next Milestone Behind&gt;120 Days</v>
      </c>
      <c r="C295" s="43" t="str">
        <f ca="1">IF(AND('Pjt Insight Project List'!AO295&lt;TODAY()-120,ISTEXT('Pjt Insight Project List'!C295:C295)),'Pjt Insight Project List'!C295:C295,"")</f>
        <v>Structured Documents Work Group</v>
      </c>
      <c r="D295" s="43" t="str">
        <f ca="1">IF(AND('Pjt Insight Project List'!AO295&lt;TODAY()-120,ISTEXT('Pjt Insight Project List'!B295:B295)),'Pjt Insight Project List'!B295:B295,"")</f>
        <v>Pharmacist Care Plan</v>
      </c>
      <c r="E295" s="43">
        <f ca="1">IF(AND('Pjt Insight Project List'!AO295&lt;TODAY()-120,ISNUMBER('Pjt Insight Project List'!A295:A295)),'Pjt Insight Project List'!A295:A295,"")</f>
        <v>1232</v>
      </c>
      <c r="F295" s="43" t="str">
        <f ca="1">IF(AND('Pjt Insight Project List'!AO295&lt;TODAY()-120,ISTEXT('Pjt Insight Project List'!M295:M295)),("Next Milestone Date Is: "&amp;'Pjt Insight Project List'!M295:M295)&amp;CHAR(10)&amp;"Determine when the next deliverable will be (the tgt date can be a WGM or Ballot Cycle); send dates to pmo@HL7.org.","")</f>
        <v>Next Milestone Date Is: 2018 Jan WGM/Ballot
Determine when the next deliverable will be (the tgt date can be a WGM or Ballot Cycle); send dates to pmo@HL7.org.</v>
      </c>
    </row>
    <row r="296" spans="1:6" ht="39.6">
      <c r="A296" s="73" t="s">
        <v>510</v>
      </c>
      <c r="B296" s="43" t="str">
        <f ca="1">IF(AND('Pjt Insight Project List'!AO296&lt;TODAY()-120,ISTEXT('Pjt Insight Project List'!C296:C296)),"Pjt Insight Next Milestone Behind&gt;120 Days","")</f>
        <v>Pjt Insight Next Milestone Behind&gt;120 Days</v>
      </c>
      <c r="C296" s="43" t="str">
        <f ca="1">IF(AND('Pjt Insight Project List'!AO296&lt;TODAY()-120,ISTEXT('Pjt Insight Project List'!C296:C296)),'Pjt Insight Project List'!C296:C296,"")</f>
        <v>Structured Documents Work Group</v>
      </c>
      <c r="D296" s="43" t="str">
        <f ca="1">IF(AND('Pjt Insight Project List'!AO296&lt;TODAY()-120,ISTEXT('Pjt Insight Project List'!B296:B296)),'Pjt Insight Project List'!B296:B296,"")</f>
        <v>Virtual C-CDA Implementation-A-Thon (IAT)</v>
      </c>
      <c r="E296" s="43">
        <f ca="1">IF(AND('Pjt Insight Project List'!AO296&lt;TODAY()-120,ISNUMBER('Pjt Insight Project List'!A296:A296)),'Pjt Insight Project List'!A296:A296,"")</f>
        <v>1322</v>
      </c>
      <c r="F296" s="43" t="str">
        <f ca="1">IF(AND('Pjt Insight Project List'!AO296&lt;TODAY()-120,ISTEXT('Pjt Insight Project List'!M296:M296)),("Next Milestone Date Is: "&amp;'Pjt Insight Project List'!M296:M296)&amp;CHAR(10)&amp;"Determine when the next deliverable will be (the tgt date can be a WGM or Ballot Cycle); send dates to pmo@HL7.org.","")</f>
        <v>Next Milestone Date Is: 2017 May WGM/Ballot
Determine when the next deliverable will be (the tgt date can be a WGM or Ballot Cycle); send dates to pmo@HL7.org.</v>
      </c>
    </row>
    <row r="297" spans="1:6" s="70" customFormat="1" ht="39.6">
      <c r="A297" s="73" t="s">
        <v>511</v>
      </c>
      <c r="B297" s="43" t="str">
        <f ca="1">IF(AND('Pjt Insight Project List'!AO297&lt;TODAY()-120,ISTEXT('Pjt Insight Project List'!C297:C297)),"Pjt Insight Next Milestone Behind&gt;120 Days","")</f>
        <v>Pjt Insight Next Milestone Behind&gt;120 Days</v>
      </c>
      <c r="C297" s="43" t="str">
        <f ca="1">IF(AND('Pjt Insight Project List'!AO297&lt;TODAY()-120,ISTEXT('Pjt Insight Project List'!C297:C297)),'Pjt Insight Project List'!C297:C297,"")</f>
        <v>Structured Documents Work Group</v>
      </c>
      <c r="D297" s="43" t="str">
        <f ca="1">IF(AND('Pjt Insight Project List'!AO297&lt;TODAY()-120,ISTEXT('Pjt Insight Project List'!B297:B297)),'Pjt Insight Project List'!B297:B297,"")</f>
        <v>C-CDA R2.1 Supplemental Templates for Infectious Disease</v>
      </c>
      <c r="E297" s="43">
        <f ca="1">IF(AND('Pjt Insight Project List'!AO297&lt;TODAY()-120,ISNUMBER('Pjt Insight Project List'!A297:A297)),'Pjt Insight Project List'!A297:A297,"")</f>
        <v>1376</v>
      </c>
      <c r="F297" s="43" t="str">
        <f ca="1">IF(AND('Pjt Insight Project List'!AO297&lt;TODAY()-120,ISTEXT('Pjt Insight Project List'!M297:M297)),("Next Milestone Date Is: "&amp;'Pjt Insight Project List'!M297:M297)&amp;CHAR(10)&amp;"Determine when the next deliverable will be (the tgt date can be a WGM or Ballot Cycle); send dates to pmo@HL7.org.","")</f>
        <v>Next Milestone Date Is: 2018 May WGM/Ballot
Determine when the next deliverable will be (the tgt date can be a WGM or Ballot Cycle); send dates to pmo@HL7.org.</v>
      </c>
    </row>
    <row r="298" spans="1:6">
      <c r="A298" s="76" t="s">
        <v>512</v>
      </c>
      <c r="B298" s="43" t="str">
        <f ca="1">IF(AND('Pjt Insight Project List'!AO298&lt;TODAY()-120,ISTEXT('Pjt Insight Project List'!C298:C298)),"Pjt Insight Next Milestone Behind&gt;120 Days","")</f>
        <v/>
      </c>
      <c r="C298" s="43" t="str">
        <f ca="1">IF(AND('Pjt Insight Project List'!AO298&lt;TODAY()-120,ISTEXT('Pjt Insight Project List'!C298:C298)),'Pjt Insight Project List'!C298:C298,"")</f>
        <v/>
      </c>
      <c r="D298" s="43" t="str">
        <f ca="1">IF(AND('Pjt Insight Project List'!AO298&lt;TODAY()-120,ISTEXT('Pjt Insight Project List'!B298:B298)),'Pjt Insight Project List'!B298:B298,"")</f>
        <v/>
      </c>
      <c r="E298" s="43" t="str">
        <f ca="1">IF(AND('Pjt Insight Project List'!AO298&lt;TODAY()-120,ISNUMBER('Pjt Insight Project List'!A298:A298)),'Pjt Insight Project List'!A298:A298,"")</f>
        <v/>
      </c>
      <c r="F298" s="43" t="str">
        <f ca="1">IF(AND('Pjt Insight Project List'!AO298&lt;TODAY()-120,ISTEXT('Pjt Insight Project List'!M298:M298)),("Next Milestone Date Is: "&amp;'Pjt Insight Project List'!M298:M298)&amp;CHAR(10)&amp;"Determine when the next deliverable will be (the tgt date can be a WGM or Ballot Cycle); send dates to pmo@HL7.org.","")</f>
        <v/>
      </c>
    </row>
    <row r="299" spans="1:6" s="70" customFormat="1">
      <c r="A299" s="73" t="s">
        <v>513</v>
      </c>
      <c r="B299" s="43" t="str">
        <f ca="1">IF(AND('Pjt Insight Project List'!AO299&lt;TODAY()-120,ISTEXT('Pjt Insight Project List'!C299:C299)),"Pjt Insight Next Milestone Behind&gt;120 Days","")</f>
        <v/>
      </c>
      <c r="C299" s="43" t="str">
        <f ca="1">IF(AND('Pjt Insight Project List'!AO299&lt;TODAY()-120,ISTEXT('Pjt Insight Project List'!C299:C299)),'Pjt Insight Project List'!C299:C299,"")</f>
        <v/>
      </c>
      <c r="D299" s="43" t="str">
        <f ca="1">IF(AND('Pjt Insight Project List'!AO299&lt;TODAY()-120,ISTEXT('Pjt Insight Project List'!B299:B299)),'Pjt Insight Project List'!B299:B299,"")</f>
        <v/>
      </c>
      <c r="E299" s="43" t="str">
        <f ca="1">IF(AND('Pjt Insight Project List'!AO299&lt;TODAY()-120,ISNUMBER('Pjt Insight Project List'!A299:A299)),'Pjt Insight Project List'!A299:A299,"")</f>
        <v/>
      </c>
      <c r="F299" s="43" t="str">
        <f ca="1">IF(AND('Pjt Insight Project List'!AO299&lt;TODAY()-120,ISTEXT('Pjt Insight Project List'!M299:M299)),("Next Milestone Date Is: "&amp;'Pjt Insight Project List'!M299:M299)&amp;CHAR(10)&amp;"Determine when the next deliverable will be (the tgt date can be a WGM or Ballot Cycle); send dates to pmo@HL7.org.","")</f>
        <v/>
      </c>
    </row>
    <row r="300" spans="1:6" s="70" customFormat="1" ht="39.6">
      <c r="A300" s="73" t="s">
        <v>514</v>
      </c>
      <c r="B300" s="43" t="str">
        <f ca="1">IF(AND('Pjt Insight Project List'!AO300&lt;TODAY()-120,ISTEXT('Pjt Insight Project List'!C300:C300)),"Pjt Insight Next Milestone Behind&gt;120 Days","")</f>
        <v>Pjt Insight Next Milestone Behind&gt;120 Days</v>
      </c>
      <c r="C300" s="43" t="str">
        <f ca="1">IF(AND('Pjt Insight Project List'!AO300&lt;TODAY()-120,ISTEXT('Pjt Insight Project List'!C300:C300)),'Pjt Insight Project List'!C300:C300,"")</f>
        <v>Structured Documents Work Group</v>
      </c>
      <c r="D300" s="43" t="str">
        <f ca="1">IF(AND('Pjt Insight Project List'!AO300&lt;TODAY()-120,ISTEXT('Pjt Insight Project List'!B300:B300)),'Pjt Insight Project List'!B300:B300,"")</f>
        <v>C-CDA on FHIR Mappings and Profile Updates</v>
      </c>
      <c r="E300" s="43">
        <f ca="1">IF(AND('Pjt Insight Project List'!AO300&lt;TODAY()-120,ISNUMBER('Pjt Insight Project List'!A300:A300)),'Pjt Insight Project List'!A300:A300,"")</f>
        <v>1412</v>
      </c>
      <c r="F300" s="43" t="str">
        <f ca="1">IF(AND('Pjt Insight Project List'!AO300&lt;TODAY()-120,ISTEXT('Pjt Insight Project List'!M300:M300)),("Next Milestone Date Is: "&amp;'Pjt Insight Project List'!M300:M300)&amp;CHAR(10)&amp;"Determine when the next deliverable will be (the tgt date can be a WGM or Ballot Cycle); send dates to pmo@HL7.org.","")</f>
        <v>Next Milestone Date Is: 2018 May WGM/Ballot
Determine when the next deliverable will be (the tgt date can be a WGM or Ballot Cycle); send dates to pmo@HL7.org.</v>
      </c>
    </row>
    <row r="301" spans="1:6">
      <c r="A301" s="76" t="s">
        <v>515</v>
      </c>
      <c r="B301" s="43" t="str">
        <f ca="1">IF(AND('Pjt Insight Project List'!AO301&lt;TODAY()-120,ISTEXT('Pjt Insight Project List'!C301:C301)),"Pjt Insight Next Milestone Behind&gt;120 Days","")</f>
        <v/>
      </c>
      <c r="C301" s="43" t="str">
        <f ca="1">IF(AND('Pjt Insight Project List'!AO301&lt;TODAY()-120,ISTEXT('Pjt Insight Project List'!C301:C301)),'Pjt Insight Project List'!C301:C301,"")</f>
        <v/>
      </c>
      <c r="D301" s="43" t="str">
        <f ca="1">IF(AND('Pjt Insight Project List'!AO301&lt;TODAY()-120,ISTEXT('Pjt Insight Project List'!B301:B301)),'Pjt Insight Project List'!B301:B301,"")</f>
        <v/>
      </c>
      <c r="E301" s="43" t="str">
        <f ca="1">IF(AND('Pjt Insight Project List'!AO301&lt;TODAY()-120,ISNUMBER('Pjt Insight Project List'!A301:A301)),'Pjt Insight Project List'!A301:A301,"")</f>
        <v/>
      </c>
      <c r="F301" s="43" t="str">
        <f ca="1">IF(AND('Pjt Insight Project List'!AO301&lt;TODAY()-120,ISTEXT('Pjt Insight Project List'!M301:M301)),("Next Milestone Date Is: "&amp;'Pjt Insight Project List'!M301:M301)&amp;CHAR(10)&amp;"Determine when the next deliverable will be (the tgt date can be a WGM or Ballot Cycle); send dates to pmo@HL7.org.","")</f>
        <v/>
      </c>
    </row>
    <row r="302" spans="1:6">
      <c r="A302" s="73" t="s">
        <v>516</v>
      </c>
      <c r="B302" s="43" t="str">
        <f ca="1">IF(AND('Pjt Insight Project List'!AO302&lt;TODAY()-120,ISTEXT('Pjt Insight Project List'!C302:C302)),"Pjt Insight Next Milestone Behind&gt;120 Days","")</f>
        <v/>
      </c>
      <c r="C302" s="43" t="str">
        <f ca="1">IF(AND('Pjt Insight Project List'!AO302&lt;TODAY()-120,ISTEXT('Pjt Insight Project List'!C302:C302)),'Pjt Insight Project List'!C302:C302,"")</f>
        <v/>
      </c>
      <c r="D302" s="43" t="str">
        <f ca="1">IF(AND('Pjt Insight Project List'!AO302&lt;TODAY()-120,ISTEXT('Pjt Insight Project List'!B302:B302)),'Pjt Insight Project List'!B302:B302,"")</f>
        <v/>
      </c>
      <c r="E302" s="43" t="str">
        <f ca="1">IF(AND('Pjt Insight Project List'!AO302&lt;TODAY()-120,ISNUMBER('Pjt Insight Project List'!A302:A302)),'Pjt Insight Project List'!A302:A302,"")</f>
        <v/>
      </c>
      <c r="F302" s="43" t="str">
        <f ca="1">IF(AND('Pjt Insight Project List'!AO302&lt;TODAY()-120,ISTEXT('Pjt Insight Project List'!M302:M302)),("Next Milestone Date Is: "&amp;'Pjt Insight Project List'!M302:M302)&amp;CHAR(10)&amp;"Determine when the next deliverable will be (the tgt date can be a WGM or Ballot Cycle); send dates to pmo@HL7.org.","")</f>
        <v/>
      </c>
    </row>
    <row r="303" spans="1:6" ht="39.6">
      <c r="A303" s="73" t="s">
        <v>517</v>
      </c>
      <c r="B303" s="43" t="str">
        <f ca="1">IF(AND('Pjt Insight Project List'!AO303&lt;TODAY()-120,ISTEXT('Pjt Insight Project List'!C303:C303)),"Pjt Insight Next Milestone Behind&gt;120 Days","")</f>
        <v>Pjt Insight Next Milestone Behind&gt;120 Days</v>
      </c>
      <c r="C303" s="43" t="str">
        <f ca="1">IF(AND('Pjt Insight Project List'!AO303&lt;TODAY()-120,ISTEXT('Pjt Insight Project List'!C303:C303)),'Pjt Insight Project List'!C303:C303,"")</f>
        <v>Structured Documents Work Group</v>
      </c>
      <c r="D303" s="43" t="str">
        <f ca="1">IF(AND('Pjt Insight Project List'!AO303&lt;TODAY()-120,ISTEXT('Pjt Insight Project List'!B303:B303)),'Pjt Insight Project List'!B303:B303,"")</f>
        <v>C-CDA R2.1 Guidance on Documenting UDI and associated data for Implantable Medical Devices (C-CDA R.1 Volume 3 Update)</v>
      </c>
      <c r="E303" s="43">
        <f ca="1">IF(AND('Pjt Insight Project List'!AO303&lt;TODAY()-120,ISNUMBER('Pjt Insight Project List'!A303:A303)),'Pjt Insight Project List'!A303:A303,"")</f>
        <v>1279</v>
      </c>
      <c r="F303" s="43" t="str">
        <f ca="1">IF(AND('Pjt Insight Project List'!AO303&lt;TODAY()-120,ISTEXT('Pjt Insight Project List'!M303:M303)),("Next Milestone Date Is: "&amp;'Pjt Insight Project List'!M303:M303)&amp;CHAR(10)&amp;"Determine when the next deliverable will be (the tgt date can be a WGM or Ballot Cycle); send dates to pmo@HL7.org.","")</f>
        <v>Next Milestone Date Is: 2018 Jan WGM/Ballot
Determine when the next deliverable will be (the tgt date can be a WGM or Ballot Cycle); send dates to pmo@HL7.org.</v>
      </c>
    </row>
    <row r="304" spans="1:6" s="70" customFormat="1">
      <c r="A304" s="76" t="s">
        <v>518</v>
      </c>
      <c r="B304" s="43" t="str">
        <f ca="1">IF(AND('Pjt Insight Project List'!AO304&lt;TODAY()-120,ISTEXT('Pjt Insight Project List'!C304:C304)),"Pjt Insight Next Milestone Behind&gt;120 Days","")</f>
        <v/>
      </c>
      <c r="C304" s="43" t="str">
        <f ca="1">IF(AND('Pjt Insight Project List'!AO304&lt;TODAY()-120,ISTEXT('Pjt Insight Project List'!C304:C304)),'Pjt Insight Project List'!C304:C304,"")</f>
        <v/>
      </c>
      <c r="D304" s="43" t="str">
        <f ca="1">IF(AND('Pjt Insight Project List'!AO304&lt;TODAY()-120,ISTEXT('Pjt Insight Project List'!B304:B304)),'Pjt Insight Project List'!B304:B304,"")</f>
        <v/>
      </c>
      <c r="E304" s="43" t="str">
        <f ca="1">IF(AND('Pjt Insight Project List'!AO304&lt;TODAY()-120,ISNUMBER('Pjt Insight Project List'!A304:A304)),'Pjt Insight Project List'!A304:A304,"")</f>
        <v/>
      </c>
      <c r="F304" s="43" t="str">
        <f ca="1">IF(AND('Pjt Insight Project List'!AO304&lt;TODAY()-120,ISTEXT('Pjt Insight Project List'!M304:M304)),("Next Milestone Date Is: "&amp;'Pjt Insight Project List'!M304:M304)&amp;CHAR(10)&amp;"Determine when the next deliverable will be (the tgt date can be a WGM or Ballot Cycle); send dates to pmo@HL7.org.","")</f>
        <v/>
      </c>
    </row>
    <row r="305" spans="1:6" s="70" customFormat="1">
      <c r="A305" s="73" t="s">
        <v>519</v>
      </c>
      <c r="B305" s="43" t="str">
        <f ca="1">IF(AND('Pjt Insight Project List'!AO305&lt;TODAY()-120,ISTEXT('Pjt Insight Project List'!C305:C305)),"Pjt Insight Next Milestone Behind&gt;120 Days","")</f>
        <v/>
      </c>
      <c r="C305" s="43" t="str">
        <f ca="1">IF(AND('Pjt Insight Project List'!AO305&lt;TODAY()-120,ISTEXT('Pjt Insight Project List'!C305:C305)),'Pjt Insight Project List'!C305:C305,"")</f>
        <v/>
      </c>
      <c r="D305" s="43" t="str">
        <f ca="1">IF(AND('Pjt Insight Project List'!AO305&lt;TODAY()-120,ISTEXT('Pjt Insight Project List'!B305:B305)),'Pjt Insight Project List'!B305:B305,"")</f>
        <v/>
      </c>
      <c r="E305" s="43" t="str">
        <f ca="1">IF(AND('Pjt Insight Project List'!AO305&lt;TODAY()-120,ISNUMBER('Pjt Insight Project List'!A305:A305)),'Pjt Insight Project List'!A305:A305,"")</f>
        <v/>
      </c>
      <c r="F305" s="43" t="str">
        <f ca="1">IF(AND('Pjt Insight Project List'!AO305&lt;TODAY()-120,ISTEXT('Pjt Insight Project List'!M305:M305)),("Next Milestone Date Is: "&amp;'Pjt Insight Project List'!M305:M305)&amp;CHAR(10)&amp;"Determine when the next deliverable will be (the tgt date can be a WGM or Ballot Cycle); send dates to pmo@HL7.org.","")</f>
        <v/>
      </c>
    </row>
    <row r="306" spans="1:6">
      <c r="A306" s="73" t="s">
        <v>520</v>
      </c>
      <c r="B306" s="43" t="str">
        <f ca="1">IF(AND('Pjt Insight Project List'!AO306&lt;TODAY()-120,ISTEXT('Pjt Insight Project List'!C306:C306)),"Pjt Insight Next Milestone Behind&gt;120 Days","")</f>
        <v/>
      </c>
      <c r="C306" s="43" t="str">
        <f ca="1">IF(AND('Pjt Insight Project List'!AO306&lt;TODAY()-120,ISTEXT('Pjt Insight Project List'!C306:C306)),'Pjt Insight Project List'!C306:C306,"")</f>
        <v/>
      </c>
      <c r="D306" s="43" t="str">
        <f ca="1">IF(AND('Pjt Insight Project List'!AO306&lt;TODAY()-120,ISTEXT('Pjt Insight Project List'!B306:B306)),'Pjt Insight Project List'!B306:B306,"")</f>
        <v/>
      </c>
      <c r="E306" s="43" t="str">
        <f ca="1">IF(AND('Pjt Insight Project List'!AO306&lt;TODAY()-120,ISNUMBER('Pjt Insight Project List'!A306:A306)),'Pjt Insight Project List'!A306:A306,"")</f>
        <v/>
      </c>
      <c r="F306" s="43" t="str">
        <f ca="1">IF(AND('Pjt Insight Project List'!AO306&lt;TODAY()-120,ISTEXT('Pjt Insight Project List'!M306:M306)),("Next Milestone Date Is: "&amp;'Pjt Insight Project List'!M306:M306)&amp;CHAR(10)&amp;"Determine when the next deliverable will be (the tgt date can be a WGM or Ballot Cycle); send dates to pmo@HL7.org.","")</f>
        <v/>
      </c>
    </row>
    <row r="307" spans="1:6">
      <c r="A307" s="76" t="s">
        <v>521</v>
      </c>
      <c r="B307" s="43" t="str">
        <f ca="1">IF(AND('Pjt Insight Project List'!AO307&lt;TODAY()-120,ISTEXT('Pjt Insight Project List'!C307:C307)),"Pjt Insight Next Milestone Behind&gt;120 Days","")</f>
        <v/>
      </c>
      <c r="C307" s="43" t="str">
        <f ca="1">IF(AND('Pjt Insight Project List'!AO307&lt;TODAY()-120,ISTEXT('Pjt Insight Project List'!C307:C307)),'Pjt Insight Project List'!C307:C307,"")</f>
        <v/>
      </c>
      <c r="D307" s="43" t="str">
        <f ca="1">IF(AND('Pjt Insight Project List'!AO307&lt;TODAY()-120,ISTEXT('Pjt Insight Project List'!B307:B307)),'Pjt Insight Project List'!B307:B307,"")</f>
        <v/>
      </c>
      <c r="E307" s="43" t="str">
        <f ca="1">IF(AND('Pjt Insight Project List'!AO307&lt;TODAY()-120,ISNUMBER('Pjt Insight Project List'!A307:A307)),'Pjt Insight Project List'!A307:A307,"")</f>
        <v/>
      </c>
      <c r="F307" s="43" t="str">
        <f ca="1">IF(AND('Pjt Insight Project List'!AO307&lt;TODAY()-120,ISTEXT('Pjt Insight Project List'!M307:M307)),("Next Milestone Date Is: "&amp;'Pjt Insight Project List'!M307:M307)&amp;CHAR(10)&amp;"Determine when the next deliverable will be (the tgt date can be a WGM or Ballot Cycle); send dates to pmo@HL7.org.","")</f>
        <v/>
      </c>
    </row>
    <row r="308" spans="1:6" ht="39.6">
      <c r="A308" s="73" t="s">
        <v>522</v>
      </c>
      <c r="B308" s="43" t="str">
        <f ca="1">IF(AND('Pjt Insight Project List'!AO308&lt;TODAY()-120,ISTEXT('Pjt Insight Project List'!C308:C308)),"Pjt Insight Next Milestone Behind&gt;120 Days","")</f>
        <v>Pjt Insight Next Milestone Behind&gt;120 Days</v>
      </c>
      <c r="C308" s="43" t="str">
        <f ca="1">IF(AND('Pjt Insight Project List'!AO308&lt;TODAY()-120,ISTEXT('Pjt Insight Project List'!C308:C308)),'Pjt Insight Project List'!C308:C308,"")</f>
        <v>Structured Documents Work Group</v>
      </c>
      <c r="D308" s="43" t="str">
        <f ca="1">IF(AND('Pjt Insight Project List'!AO308&lt;TODAY()-120,ISTEXT('Pjt Insight Project List'!B308:B308)),'Pjt Insight Project List'!B308:B308,"")</f>
        <v>HL7 Implementation Guide for CDA® Release 2: Healthcare Associated Infection Reports, Normative Release 2</v>
      </c>
      <c r="E308" s="43">
        <f ca="1">IF(AND('Pjt Insight Project List'!AO308&lt;TODAY()-120,ISNUMBER('Pjt Insight Project List'!A308:A308)),'Pjt Insight Project List'!A308:A308,"")</f>
        <v>1003</v>
      </c>
      <c r="F308" s="43" t="str">
        <f ca="1">IF(AND('Pjt Insight Project List'!AO308&lt;TODAY()-120,ISTEXT('Pjt Insight Project List'!M308:M308)),("Next Milestone Date Is: "&amp;'Pjt Insight Project List'!M308:M308)&amp;CHAR(10)&amp;"Determine when the next deliverable will be (the tgt date can be a WGM or Ballot Cycle); send dates to pmo@HL7.org.","")</f>
        <v>Next Milestone Date Is: 2018 May WGM/Ballot
Determine when the next deliverable will be (the tgt date can be a WGM or Ballot Cycle); send dates to pmo@HL7.org.</v>
      </c>
    </row>
    <row r="309" spans="1:6" s="70" customFormat="1" ht="39.6">
      <c r="A309" s="73" t="s">
        <v>523</v>
      </c>
      <c r="B309" s="43" t="str">
        <f ca="1">IF(AND('Pjt Insight Project List'!AO309&lt;TODAY()-120,ISTEXT('Pjt Insight Project List'!C309:C309)),"Pjt Insight Next Milestone Behind&gt;120 Days","")</f>
        <v>Pjt Insight Next Milestone Behind&gt;120 Days</v>
      </c>
      <c r="C309" s="43" t="str">
        <f ca="1">IF(AND('Pjt Insight Project List'!AO309&lt;TODAY()-120,ISTEXT('Pjt Insight Project List'!C309:C309)),'Pjt Insight Project List'!C309:C309,"")</f>
        <v>Structured Documents Work Group</v>
      </c>
      <c r="D309" s="43" t="str">
        <f ca="1">IF(AND('Pjt Insight Project List'!AO309&lt;TODAY()-120,ISTEXT('Pjt Insight Project List'!B309:B309)),'Pjt Insight Project List'!B309:B309,"")</f>
        <v>HL7 LOINC Clinical Document Ontology</v>
      </c>
      <c r="E309" s="43">
        <f ca="1">IF(AND('Pjt Insight Project List'!AO309&lt;TODAY()-120,ISNUMBER('Pjt Insight Project List'!A309:A309)),'Pjt Insight Project List'!A309:A309,"")</f>
        <v>1022</v>
      </c>
      <c r="F309" s="43" t="str">
        <f ca="1">IF(AND('Pjt Insight Project List'!AO309&lt;TODAY()-120,ISTEXT('Pjt Insight Project List'!M309:M309)),("Next Milestone Date Is: "&amp;'Pjt Insight Project List'!M309:M309)&amp;CHAR(10)&amp;"Determine when the next deliverable will be (the tgt date can be a WGM or Ballot Cycle); send dates to pmo@HL7.org.","")</f>
        <v>Next Milestone Date Is: 2017 Sept WGM/Ballot
Determine when the next deliverable will be (the tgt date can be a WGM or Ballot Cycle); send dates to pmo@HL7.org.</v>
      </c>
    </row>
    <row r="310" spans="1:6">
      <c r="A310" s="76" t="s">
        <v>524</v>
      </c>
      <c r="B310" s="43" t="str">
        <f ca="1">IF(AND('Pjt Insight Project List'!AO310&lt;TODAY()-120,ISTEXT('Pjt Insight Project List'!C310:C310)),"Pjt Insight Next Milestone Behind&gt;120 Days","")</f>
        <v/>
      </c>
      <c r="C310" s="43" t="str">
        <f ca="1">IF(AND('Pjt Insight Project List'!AO310&lt;TODAY()-120,ISTEXT('Pjt Insight Project List'!C310:C310)),'Pjt Insight Project List'!C310:C310,"")</f>
        <v/>
      </c>
      <c r="D310" s="43" t="str">
        <f ca="1">IF(AND('Pjt Insight Project List'!AO310&lt;TODAY()-120,ISTEXT('Pjt Insight Project List'!B310:B310)),'Pjt Insight Project List'!B310:B310,"")</f>
        <v/>
      </c>
      <c r="E310" s="43" t="str">
        <f ca="1">IF(AND('Pjt Insight Project List'!AO310&lt;TODAY()-120,ISNUMBER('Pjt Insight Project List'!A310:A310)),'Pjt Insight Project List'!A310:A310,"")</f>
        <v/>
      </c>
      <c r="F310" s="43" t="str">
        <f ca="1">IF(AND('Pjt Insight Project List'!AO310&lt;TODAY()-120,ISTEXT('Pjt Insight Project List'!M310:M310)),("Next Milestone Date Is: "&amp;'Pjt Insight Project List'!M310:M310)&amp;CHAR(10)&amp;"Determine when the next deliverable will be (the tgt date can be a WGM or Ballot Cycle); send dates to pmo@HL7.org.","")</f>
        <v/>
      </c>
    </row>
    <row r="311" spans="1:6" s="70" customFormat="1" ht="39.6">
      <c r="A311" s="73" t="s">
        <v>525</v>
      </c>
      <c r="B311" s="43" t="str">
        <f ca="1">IF(AND('Pjt Insight Project List'!AO311&lt;TODAY()-120,ISTEXT('Pjt Insight Project List'!C311:C311)),"Pjt Insight Next Milestone Behind&gt;120 Days","")</f>
        <v>Pjt Insight Next Milestone Behind&gt;120 Days</v>
      </c>
      <c r="C311" s="43" t="str">
        <f ca="1">IF(AND('Pjt Insight Project List'!AO311&lt;TODAY()-120,ISTEXT('Pjt Insight Project List'!C311:C311)),'Pjt Insight Project List'!C311:C311,"")</f>
        <v>Structured Documents Work Group</v>
      </c>
      <c r="D311" s="43" t="str">
        <f ca="1">IF(AND('Pjt Insight Project List'!AO311&lt;TODAY()-120,ISTEXT('Pjt Insight Project List'!B311:B311)),'Pjt Insight Project List'!B311:B311,"")</f>
        <v>Occupational Data for Health Data Elements and Structure for Consolidated CDA Social History Section</v>
      </c>
      <c r="E311" s="43">
        <f ca="1">IF(AND('Pjt Insight Project List'!AO311&lt;TODAY()-120,ISNUMBER('Pjt Insight Project List'!A311:A311)),'Pjt Insight Project List'!A311:A311,"")</f>
        <v>1225</v>
      </c>
      <c r="F311" s="43" t="str">
        <f ca="1">IF(AND('Pjt Insight Project List'!AO311&lt;TODAY()-120,ISTEXT('Pjt Insight Project List'!M311:M311)),("Next Milestone Date Is: "&amp;'Pjt Insight Project List'!M311:M311)&amp;CHAR(10)&amp;"Determine when the next deliverable will be (the tgt date can be a WGM or Ballot Cycle); send dates to pmo@HL7.org.","")</f>
        <v>Next Milestone Date Is: 2018 May WGM/Ballot
Determine when the next deliverable will be (the tgt date can be a WGM or Ballot Cycle); send dates to pmo@HL7.org.</v>
      </c>
    </row>
    <row r="312" spans="1:6" s="70" customFormat="1" ht="39.6">
      <c r="A312" s="73" t="s">
        <v>526</v>
      </c>
      <c r="B312" s="43" t="str">
        <f ca="1">IF(AND('Pjt Insight Project List'!AO312&lt;TODAY()-120,ISTEXT('Pjt Insight Project List'!C312:C312)),"Pjt Insight Next Milestone Behind&gt;120 Days","")</f>
        <v>Pjt Insight Next Milestone Behind&gt;120 Days</v>
      </c>
      <c r="C312" s="43" t="str">
        <f ca="1">IF(AND('Pjt Insight Project List'!AO312&lt;TODAY()-120,ISTEXT('Pjt Insight Project List'!C312:C312)),'Pjt Insight Project List'!C312:C312,"")</f>
        <v>Structured Documents Work Group</v>
      </c>
      <c r="D312" s="43" t="str">
        <f ca="1">IF(AND('Pjt Insight Project List'!AO312&lt;TODAY()-120,ISTEXT('Pjt Insight Project List'!B312:B312)),'Pjt Insight Project List'!B312:B312,"")</f>
        <v>Simple XML Body for CDA (XDoc)</v>
      </c>
      <c r="E312" s="43">
        <f ca="1">IF(AND('Pjt Insight Project List'!AO312&lt;TODAY()-120,ISNUMBER('Pjt Insight Project List'!A312:A312)),'Pjt Insight Project List'!A312:A312,"")</f>
        <v>1373</v>
      </c>
      <c r="F312" s="43" t="str">
        <f ca="1">IF(AND('Pjt Insight Project List'!AO312&lt;TODAY()-120,ISTEXT('Pjt Insight Project List'!M312:M312)),("Next Milestone Date Is: "&amp;'Pjt Insight Project List'!M312:M312)&amp;CHAR(10)&amp;"Determine when the next deliverable will be (the tgt date can be a WGM or Ballot Cycle); send dates to pmo@HL7.org.","")</f>
        <v>Next Milestone Date Is: 2018 May WGM/Ballot
Determine when the next deliverable will be (the tgt date can be a WGM or Ballot Cycle); send dates to pmo@HL7.org.</v>
      </c>
    </row>
    <row r="313" spans="1:6" s="70" customFormat="1" ht="39.6">
      <c r="A313" s="76" t="s">
        <v>527</v>
      </c>
      <c r="B313" s="43" t="str">
        <f ca="1">IF(AND('Pjt Insight Project List'!AO313&lt;TODAY()-120,ISTEXT('Pjt Insight Project List'!C313:C313)),"Pjt Insight Next Milestone Behind&gt;120 Days","")</f>
        <v>Pjt Insight Next Milestone Behind&gt;120 Days</v>
      </c>
      <c r="C313" s="43" t="str">
        <f ca="1">IF(AND('Pjt Insight Project List'!AO313&lt;TODAY()-120,ISTEXT('Pjt Insight Project List'!C313:C313)),'Pjt Insight Project List'!C313:C313,"")</f>
        <v>Structured Documents Work Group</v>
      </c>
      <c r="D313" s="43" t="str">
        <f ca="1">IF(AND('Pjt Insight Project List'!AO313&lt;TODAY()-120,ISTEXT('Pjt Insight Project List'!B313:B313)),'Pjt Insight Project List'!B313:B313,"")</f>
        <v>C-CDA on FHIR</v>
      </c>
      <c r="E313" s="43">
        <f ca="1">IF(AND('Pjt Insight Project List'!AO313&lt;TODAY()-120,ISNUMBER('Pjt Insight Project List'!A313:A313)),'Pjt Insight Project List'!A313:A313,"")</f>
        <v>1122</v>
      </c>
      <c r="F313" s="43" t="str">
        <f ca="1">IF(AND('Pjt Insight Project List'!AO313&lt;TODAY()-120,ISTEXT('Pjt Insight Project List'!M313:M313)),("Next Milestone Date Is: "&amp;'Pjt Insight Project List'!M313:M313)&amp;CHAR(10)&amp;"Determine when the next deliverable will be (the tgt date can be a WGM or Ballot Cycle); send dates to pmo@HL7.org.","")</f>
        <v>Next Milestone Date Is: 2018 May WGM/Ballot
Determine when the next deliverable will be (the tgt date can be a WGM or Ballot Cycle); send dates to pmo@HL7.org.</v>
      </c>
    </row>
    <row r="314" spans="1:6" s="70" customFormat="1" ht="39.6">
      <c r="A314" s="73" t="s">
        <v>528</v>
      </c>
      <c r="B314" s="43" t="str">
        <f ca="1">IF(AND('Pjt Insight Project List'!AO314&lt;TODAY()-120,ISTEXT('Pjt Insight Project List'!C314:C314)),"Pjt Insight Next Milestone Behind&gt;120 Days","")</f>
        <v>Pjt Insight Next Milestone Behind&gt;120 Days</v>
      </c>
      <c r="C314" s="43" t="str">
        <f ca="1">IF(AND('Pjt Insight Project List'!AO314&lt;TODAY()-120,ISTEXT('Pjt Insight Project List'!C314:C314)),'Pjt Insight Project List'!C314:C314,"")</f>
        <v>Structured Documents Work Group</v>
      </c>
      <c r="D314" s="43" t="str">
        <f ca="1">IF(AND('Pjt Insight Project List'!AO314&lt;TODAY()-120,ISTEXT('Pjt Insight Project List'!B314:B314)),'Pjt Insight Project List'!B314:B314,"")</f>
        <v>HL7/IHE Health Story Implementation Guide Consolidation</v>
      </c>
      <c r="E314" s="43">
        <f ca="1">IF(AND('Pjt Insight Project List'!AO314&lt;TODAY()-120,ISNUMBER('Pjt Insight Project List'!A314:A314)),'Pjt Insight Project List'!A314:A314,"")</f>
        <v>728</v>
      </c>
      <c r="F314" s="43" t="str">
        <f ca="1">IF(AND('Pjt Insight Project List'!AO314&lt;TODAY()-120,ISTEXT('Pjt Insight Project List'!M314:M314)),("Next Milestone Date Is: "&amp;'Pjt Insight Project List'!M314:M314)&amp;CHAR(10)&amp;"Determine when the next deliverable will be (the tgt date can be a WGM or Ballot Cycle); send dates to pmo@HL7.org.","")</f>
        <v>Next Milestone Date Is: 2017 Sept WGM/Ballot
Determine when the next deliverable will be (the tgt date can be a WGM or Ballot Cycle); send dates to pmo@HL7.org.</v>
      </c>
    </row>
    <row r="315" spans="1:6" s="70" customFormat="1">
      <c r="A315" s="73" t="s">
        <v>529</v>
      </c>
      <c r="B315" s="43" t="str">
        <f ca="1">IF(AND('Pjt Insight Project List'!AO315&lt;TODAY()-120,ISTEXT('Pjt Insight Project List'!C315:C315)),"Pjt Insight Next Milestone Behind&gt;120 Days","")</f>
        <v/>
      </c>
      <c r="C315" s="43" t="str">
        <f ca="1">IF(AND('Pjt Insight Project List'!AO315&lt;TODAY()-120,ISTEXT('Pjt Insight Project List'!C315:C315)),'Pjt Insight Project List'!C315:C315,"")</f>
        <v/>
      </c>
      <c r="D315" s="43" t="str">
        <f ca="1">IF(AND('Pjt Insight Project List'!AO315&lt;TODAY()-120,ISTEXT('Pjt Insight Project List'!B315:B315)),'Pjt Insight Project List'!B315:B315,"")</f>
        <v/>
      </c>
      <c r="E315" s="43" t="str">
        <f ca="1">IF(AND('Pjt Insight Project List'!AO315&lt;TODAY()-120,ISNUMBER('Pjt Insight Project List'!A315:A315)),'Pjt Insight Project List'!A315:A315,"")</f>
        <v/>
      </c>
      <c r="F315" s="43" t="str">
        <f ca="1">IF(AND('Pjt Insight Project List'!AO315&lt;TODAY()-120,ISTEXT('Pjt Insight Project List'!M315:M315)),("Next Milestone Date Is: "&amp;'Pjt Insight Project List'!M315:M315)&amp;CHAR(10)&amp;"Determine when the next deliverable will be (the tgt date can be a WGM or Ballot Cycle); send dates to pmo@HL7.org.","")</f>
        <v/>
      </c>
    </row>
    <row r="316" spans="1:6" s="70" customFormat="1">
      <c r="A316" s="76" t="s">
        <v>530</v>
      </c>
      <c r="B316" s="43" t="str">
        <f ca="1">IF(AND('Pjt Insight Project List'!AO316&lt;TODAY()-120,ISTEXT('Pjt Insight Project List'!C316:C316)),"Pjt Insight Next Milestone Behind&gt;120 Days","")</f>
        <v/>
      </c>
      <c r="C316" s="43" t="str">
        <f ca="1">IF(AND('Pjt Insight Project List'!AO316&lt;TODAY()-120,ISTEXT('Pjt Insight Project List'!C316:C316)),'Pjt Insight Project List'!C316:C316,"")</f>
        <v/>
      </c>
      <c r="D316" s="43" t="str">
        <f ca="1">IF(AND('Pjt Insight Project List'!AO316&lt;TODAY()-120,ISTEXT('Pjt Insight Project List'!B316:B316)),'Pjt Insight Project List'!B316:B316,"")</f>
        <v/>
      </c>
      <c r="E316" s="43" t="str">
        <f ca="1">IF(AND('Pjt Insight Project List'!AO316&lt;TODAY()-120,ISNUMBER('Pjt Insight Project List'!A316:A316)),'Pjt Insight Project List'!A316:A316,"")</f>
        <v/>
      </c>
      <c r="F316" s="43" t="str">
        <f ca="1">IF(AND('Pjt Insight Project List'!AO316&lt;TODAY()-120,ISTEXT('Pjt Insight Project List'!M316:M316)),("Next Milestone Date Is: "&amp;'Pjt Insight Project List'!M316:M316)&amp;CHAR(10)&amp;"Determine when the next deliverable will be (the tgt date can be a WGM or Ballot Cycle); send dates to pmo@HL7.org.","")</f>
        <v/>
      </c>
    </row>
    <row r="317" spans="1:6" s="70" customFormat="1" ht="39.6">
      <c r="A317" s="73" t="s">
        <v>531</v>
      </c>
      <c r="B317" s="43" t="str">
        <f ca="1">IF(AND('Pjt Insight Project List'!AO317&lt;TODAY()-120,ISTEXT('Pjt Insight Project List'!C317:C317)),"Pjt Insight Next Milestone Behind&gt;120 Days","")</f>
        <v>Pjt Insight Next Milestone Behind&gt;120 Days</v>
      </c>
      <c r="C317" s="43" t="str">
        <f ca="1">IF(AND('Pjt Insight Project List'!AO317&lt;TODAY()-120,ISTEXT('Pjt Insight Project List'!C317:C317)),'Pjt Insight Project List'!C317:C317,"")</f>
        <v>Structured Documents Work Group</v>
      </c>
      <c r="D317" s="43" t="str">
        <f ca="1">IF(AND('Pjt Insight Project List'!AO317&lt;TODAY()-120,ISTEXT('Pjt Insight Project List'!B317:B317)),'Pjt Insight Project List'!B317:B317,"")</f>
        <v>Form Definition Document</v>
      </c>
      <c r="E317" s="43">
        <f ca="1">IF(AND('Pjt Insight Project List'!AO317&lt;TODAY()-120,ISNUMBER('Pjt Insight Project List'!A317:A317)),'Pjt Insight Project List'!A317:A317,"")</f>
        <v>976</v>
      </c>
      <c r="F317" s="43" t="str">
        <f ca="1">IF(AND('Pjt Insight Project List'!AO317&lt;TODAY()-120,ISTEXT('Pjt Insight Project List'!M317:M317)),("Next Milestone Date Is: "&amp;'Pjt Insight Project List'!M317:M317)&amp;CHAR(10)&amp;"Determine when the next deliverable will be (the tgt date can be a WGM or Ballot Cycle); send dates to pmo@HL7.org.","")</f>
        <v>Next Milestone Date Is: 2018 Jan WGM/Ballot
Determine when the next deliverable will be (the tgt date can be a WGM or Ballot Cycle); send dates to pmo@HL7.org.</v>
      </c>
    </row>
    <row r="318" spans="1:6" s="70" customFormat="1">
      <c r="A318" s="73" t="s">
        <v>532</v>
      </c>
      <c r="B318" s="43" t="str">
        <f ca="1">IF(AND('Pjt Insight Project List'!AO318&lt;TODAY()-120,ISTEXT('Pjt Insight Project List'!C318:C318)),"Pjt Insight Next Milestone Behind&gt;120 Days","")</f>
        <v/>
      </c>
      <c r="C318" s="43" t="str">
        <f ca="1">IF(AND('Pjt Insight Project List'!AO318&lt;TODAY()-120,ISTEXT('Pjt Insight Project List'!C318:C318)),'Pjt Insight Project List'!C318:C318,"")</f>
        <v/>
      </c>
      <c r="D318" s="43" t="str">
        <f ca="1">IF(AND('Pjt Insight Project List'!AO318&lt;TODAY()-120,ISTEXT('Pjt Insight Project List'!B318:B318)),'Pjt Insight Project List'!B318:B318,"")</f>
        <v/>
      </c>
      <c r="E318" s="43" t="str">
        <f ca="1">IF(AND('Pjt Insight Project List'!AO318&lt;TODAY()-120,ISNUMBER('Pjt Insight Project List'!A318:A318)),'Pjt Insight Project List'!A318:A318,"")</f>
        <v/>
      </c>
      <c r="F318" s="43" t="str">
        <f ca="1">IF(AND('Pjt Insight Project List'!AO318&lt;TODAY()-120,ISTEXT('Pjt Insight Project List'!M318:M318)),("Next Milestone Date Is: "&amp;'Pjt Insight Project List'!M318:M318)&amp;CHAR(10)&amp;"Determine when the next deliverable will be (the tgt date can be a WGM or Ballot Cycle); send dates to pmo@HL7.org.","")</f>
        <v/>
      </c>
    </row>
    <row r="319" spans="1:6" s="70" customFormat="1">
      <c r="A319" s="76" t="s">
        <v>533</v>
      </c>
      <c r="B319" s="43" t="str">
        <f ca="1">IF(AND('Pjt Insight Project List'!AO319&lt;TODAY()-120,ISTEXT('Pjt Insight Project List'!C319:C319)),"Pjt Insight Next Milestone Behind&gt;120 Days","")</f>
        <v/>
      </c>
      <c r="C319" s="43" t="str">
        <f ca="1">IF(AND('Pjt Insight Project List'!AO319&lt;TODAY()-120,ISTEXT('Pjt Insight Project List'!C319:C319)),'Pjt Insight Project List'!C319:C319,"")</f>
        <v/>
      </c>
      <c r="D319" s="43" t="str">
        <f ca="1">IF(AND('Pjt Insight Project List'!AO319&lt;TODAY()-120,ISTEXT('Pjt Insight Project List'!B319:B319)),'Pjt Insight Project List'!B319:B319,"")</f>
        <v/>
      </c>
      <c r="E319" s="43" t="str">
        <f ca="1">IF(AND('Pjt Insight Project List'!AO319&lt;TODAY()-120,ISNUMBER('Pjt Insight Project List'!A319:A319)),'Pjt Insight Project List'!A319:A319,"")</f>
        <v/>
      </c>
      <c r="F319" s="43" t="str">
        <f ca="1">IF(AND('Pjt Insight Project List'!AO319&lt;TODAY()-120,ISTEXT('Pjt Insight Project List'!M319:M319)),("Next Milestone Date Is: "&amp;'Pjt Insight Project List'!M319:M319)&amp;CHAR(10)&amp;"Determine when the next deliverable will be (the tgt date can be a WGM or Ballot Cycle); send dates to pmo@HL7.org.","")</f>
        <v/>
      </c>
    </row>
    <row r="320" spans="1:6" s="70" customFormat="1">
      <c r="A320" s="73" t="s">
        <v>534</v>
      </c>
      <c r="B320" s="43" t="str">
        <f ca="1">IF(AND('Pjt Insight Project List'!AO320&lt;TODAY()-120,ISTEXT('Pjt Insight Project List'!C320:C320)),"Pjt Insight Next Milestone Behind&gt;120 Days","")</f>
        <v/>
      </c>
      <c r="C320" s="43" t="str">
        <f ca="1">IF(AND('Pjt Insight Project List'!AO320&lt;TODAY()-120,ISTEXT('Pjt Insight Project List'!C320:C320)),'Pjt Insight Project List'!C320:C320,"")</f>
        <v/>
      </c>
      <c r="D320" s="43" t="str">
        <f ca="1">IF(AND('Pjt Insight Project List'!AO320&lt;TODAY()-120,ISTEXT('Pjt Insight Project List'!B320:B320)),'Pjt Insight Project List'!B320:B320,"")</f>
        <v/>
      </c>
      <c r="E320" s="43" t="str">
        <f ca="1">IF(AND('Pjt Insight Project List'!AO320&lt;TODAY()-120,ISNUMBER('Pjt Insight Project List'!A320:A320)),'Pjt Insight Project List'!A320:A320,"")</f>
        <v/>
      </c>
      <c r="F320" s="43" t="str">
        <f ca="1">IF(AND('Pjt Insight Project List'!AO320&lt;TODAY()-120,ISTEXT('Pjt Insight Project List'!M320:M320)),("Next Milestone Date Is: "&amp;'Pjt Insight Project List'!M320:M320)&amp;CHAR(10)&amp;"Determine when the next deliverable will be (the tgt date can be a WGM or Ballot Cycle); send dates to pmo@HL7.org.","")</f>
        <v/>
      </c>
    </row>
    <row r="321" spans="1:6" s="70" customFormat="1">
      <c r="A321" s="73" t="s">
        <v>535</v>
      </c>
      <c r="B321" s="43" t="str">
        <f ca="1">IF(AND('Pjt Insight Project List'!AO321&lt;TODAY()-120,ISTEXT('Pjt Insight Project List'!C321:C321)),"Pjt Insight Next Milestone Behind&gt;120 Days","")</f>
        <v/>
      </c>
      <c r="C321" s="43" t="str">
        <f ca="1">IF(AND('Pjt Insight Project List'!AO321&lt;TODAY()-120,ISTEXT('Pjt Insight Project List'!C321:C321)),'Pjt Insight Project List'!C321:C321,"")</f>
        <v/>
      </c>
      <c r="D321" s="43" t="str">
        <f ca="1">IF(AND('Pjt Insight Project List'!AO321&lt;TODAY()-120,ISTEXT('Pjt Insight Project List'!B321:B321)),'Pjt Insight Project List'!B321:B321,"")</f>
        <v/>
      </c>
      <c r="E321" s="43" t="str">
        <f ca="1">IF(AND('Pjt Insight Project List'!AO321&lt;TODAY()-120,ISNUMBER('Pjt Insight Project List'!A321:A321)),'Pjt Insight Project List'!A321:A321,"")</f>
        <v/>
      </c>
      <c r="F321" s="43" t="str">
        <f ca="1">IF(AND('Pjt Insight Project List'!AO321&lt;TODAY()-120,ISTEXT('Pjt Insight Project List'!M321:M321)),("Next Milestone Date Is: "&amp;'Pjt Insight Project List'!M321:M321)&amp;CHAR(10)&amp;"Determine when the next deliverable will be (the tgt date can be a WGM or Ballot Cycle); send dates to pmo@HL7.org.","")</f>
        <v/>
      </c>
    </row>
    <row r="322" spans="1:6" s="70" customFormat="1">
      <c r="A322" s="76" t="s">
        <v>536</v>
      </c>
      <c r="B322" s="43" t="str">
        <f ca="1">IF(AND('Pjt Insight Project List'!AO322&lt;TODAY()-120,ISTEXT('Pjt Insight Project List'!C322:C322)),"Pjt Insight Next Milestone Behind&gt;120 Days","")</f>
        <v/>
      </c>
      <c r="C322" s="43" t="str">
        <f ca="1">IF(AND('Pjt Insight Project List'!AO322&lt;TODAY()-120,ISTEXT('Pjt Insight Project List'!C322:C322)),'Pjt Insight Project List'!C322:C322,"")</f>
        <v/>
      </c>
      <c r="D322" s="43" t="str">
        <f ca="1">IF(AND('Pjt Insight Project List'!AO322&lt;TODAY()-120,ISTEXT('Pjt Insight Project List'!B322:B322)),'Pjt Insight Project List'!B322:B322,"")</f>
        <v/>
      </c>
      <c r="E322" s="43" t="str">
        <f ca="1">IF(AND('Pjt Insight Project List'!AO322&lt;TODAY()-120,ISNUMBER('Pjt Insight Project List'!A322:A322)),'Pjt Insight Project List'!A322:A322,"")</f>
        <v/>
      </c>
      <c r="F322" s="43" t="str">
        <f ca="1">IF(AND('Pjt Insight Project List'!AO322&lt;TODAY()-120,ISTEXT('Pjt Insight Project List'!M322:M322)),("Next Milestone Date Is: "&amp;'Pjt Insight Project List'!M322:M322)&amp;CHAR(10)&amp;"Determine when the next deliverable will be (the tgt date can be a WGM or Ballot Cycle); send dates to pmo@HL7.org.","")</f>
        <v/>
      </c>
    </row>
    <row r="323" spans="1:6" s="70" customFormat="1">
      <c r="A323" s="73" t="s">
        <v>537</v>
      </c>
      <c r="B323" s="43" t="str">
        <f ca="1">IF(AND('Pjt Insight Project List'!AO323&lt;TODAY()-120,ISTEXT('Pjt Insight Project List'!C323:C323)),"Pjt Insight Next Milestone Behind&gt;120 Days","")</f>
        <v/>
      </c>
      <c r="C323" s="43" t="str">
        <f ca="1">IF(AND('Pjt Insight Project List'!AO323&lt;TODAY()-120,ISTEXT('Pjt Insight Project List'!C323:C323)),'Pjt Insight Project List'!C323:C323,"")</f>
        <v/>
      </c>
      <c r="D323" s="43" t="str">
        <f ca="1">IF(AND('Pjt Insight Project List'!AO323&lt;TODAY()-120,ISTEXT('Pjt Insight Project List'!B323:B323)),'Pjt Insight Project List'!B323:B323,"")</f>
        <v/>
      </c>
      <c r="E323" s="43" t="str">
        <f ca="1">IF(AND('Pjt Insight Project List'!AO323&lt;TODAY()-120,ISNUMBER('Pjt Insight Project List'!A323:A323)),'Pjt Insight Project List'!A323:A323,"")</f>
        <v/>
      </c>
      <c r="F323" s="43" t="str">
        <f ca="1">IF(AND('Pjt Insight Project List'!AO323&lt;TODAY()-120,ISTEXT('Pjt Insight Project List'!M323:M323)),("Next Milestone Date Is: "&amp;'Pjt Insight Project List'!M323:M323)&amp;CHAR(10)&amp;"Determine when the next deliverable will be (the tgt date can be a WGM or Ballot Cycle); send dates to pmo@HL7.org.","")</f>
        <v/>
      </c>
    </row>
    <row r="324" spans="1:6" s="70" customFormat="1" ht="39.6">
      <c r="A324" s="73" t="s">
        <v>538</v>
      </c>
      <c r="B324" s="43" t="str">
        <f ca="1">IF(AND('Pjt Insight Project List'!AO324&lt;TODAY()-120,ISTEXT('Pjt Insight Project List'!C324:C324)),"Pjt Insight Next Milestone Behind&gt;120 Days","")</f>
        <v>Pjt Insight Next Milestone Behind&gt;120 Days</v>
      </c>
      <c r="C324" s="43" t="str">
        <f ca="1">IF(AND('Pjt Insight Project List'!AO324&lt;TODAY()-120,ISTEXT('Pjt Insight Project List'!C324:C324)),'Pjt Insight Project List'!C324:C324,"")</f>
        <v>Technical Steering Committee</v>
      </c>
      <c r="D324" s="43" t="str">
        <f ca="1">IF(AND('Pjt Insight Project List'!AO324&lt;TODAY()-120,ISTEXT('Pjt Insight Project List'!B324:B324)),'Pjt Insight Project List'!B324:B324,"")</f>
        <v>TSC Work Group Visbility Maintenance</v>
      </c>
      <c r="E324" s="43">
        <f ca="1">IF(AND('Pjt Insight Project List'!AO324&lt;TODAY()-120,ISNUMBER('Pjt Insight Project List'!A324:A324)),'Pjt Insight Project List'!A324:A324,"")</f>
        <v>631</v>
      </c>
      <c r="F324" s="43" t="str">
        <f ca="1">IF(AND('Pjt Insight Project List'!AO324&lt;TODAY()-120,ISTEXT('Pjt Insight Project List'!M324:M324)),("Next Milestone Date Is: "&amp;'Pjt Insight Project List'!M324:M324)&amp;CHAR(10)&amp;"Determine when the next deliverable will be (the tgt date can be a WGM or Ballot Cycle); send dates to pmo@HL7.org.","")</f>
        <v>Next Milestone Date Is: 2014 Jan WGM/Ballot
Determine when the next deliverable will be (the tgt date can be a WGM or Ballot Cycle); send dates to pmo@HL7.org.</v>
      </c>
    </row>
    <row r="325" spans="1:6" s="70" customFormat="1" ht="39.6">
      <c r="A325" s="76" t="s">
        <v>539</v>
      </c>
      <c r="B325" s="43" t="str">
        <f ca="1">IF(AND('Pjt Insight Project List'!AO325&lt;TODAY()-120,ISTEXT('Pjt Insight Project List'!C325:C325)),"Pjt Insight Next Milestone Behind&gt;120 Days","")</f>
        <v>Pjt Insight Next Milestone Behind&gt;120 Days</v>
      </c>
      <c r="C325" s="43" t="str">
        <f ca="1">IF(AND('Pjt Insight Project List'!AO325&lt;TODAY()-120,ISTEXT('Pjt Insight Project List'!C325:C325)),'Pjt Insight Project List'!C325:C325,"")</f>
        <v>Technical Steering Committee</v>
      </c>
      <c r="D325" s="43" t="str">
        <f ca="1">IF(AND('Pjt Insight Project List'!AO325&lt;TODAY()-120,ISTEXT('Pjt Insight Project List'!B325:B325)),'Pjt Insight Project List'!B325:B325,"")</f>
        <v>FHIR Program</v>
      </c>
      <c r="E325" s="43">
        <f ca="1">IF(AND('Pjt Insight Project List'!AO325&lt;TODAY()-120,ISNUMBER('Pjt Insight Project List'!A325:A325)),'Pjt Insight Project List'!A325:A325,"")</f>
        <v>889</v>
      </c>
      <c r="F325" s="43" t="str">
        <f ca="1">IF(AND('Pjt Insight Project List'!AO325&lt;TODAY()-120,ISTEXT('Pjt Insight Project List'!M325:M325)),("Next Milestone Date Is: "&amp;'Pjt Insight Project List'!M325:M325)&amp;CHAR(10)&amp;"Determine when the next deliverable will be (the tgt date can be a WGM or Ballot Cycle); send dates to pmo@HL7.org.","")</f>
        <v>Next Milestone Date Is: 2014 Jan WGM/Ballot
Determine when the next deliverable will be (the tgt date can be a WGM or Ballot Cycle); send dates to pmo@HL7.org.</v>
      </c>
    </row>
    <row r="326" spans="1:6" s="70" customFormat="1" ht="39.6">
      <c r="A326" s="73" t="s">
        <v>540</v>
      </c>
      <c r="B326" s="43" t="str">
        <f ca="1">IF(AND('Pjt Insight Project List'!AO326&lt;TODAY()-120,ISTEXT('Pjt Insight Project List'!C326:C326)),"Pjt Insight Next Milestone Behind&gt;120 Days","")</f>
        <v>Pjt Insight Next Milestone Behind&gt;120 Days</v>
      </c>
      <c r="C326" s="43" t="str">
        <f ca="1">IF(AND('Pjt Insight Project List'!AO326&lt;TODAY()-120,ISTEXT('Pjt Insight Project List'!C326:C326)),'Pjt Insight Project List'!C326:C326,"")</f>
        <v>Technical Steering Committee</v>
      </c>
      <c r="D326" s="43" t="str">
        <f ca="1">IF(AND('Pjt Insight Project List'!AO326&lt;TODAY()-120,ISTEXT('Pjt Insight Project List'!B326:B326)),'Pjt Insight Project List'!B326:B326,"")</f>
        <v>HL7 Product Line Architecture</v>
      </c>
      <c r="E326" s="43">
        <f ca="1">IF(AND('Pjt Insight Project List'!AO326&lt;TODAY()-120,ISNUMBER('Pjt Insight Project List'!A326:A326)),'Pjt Insight Project List'!A326:A326,"")</f>
        <v>916</v>
      </c>
      <c r="F326" s="43" t="str">
        <f ca="1">IF(AND('Pjt Insight Project List'!AO326&lt;TODAY()-120,ISTEXT('Pjt Insight Project List'!M326:M326)),("Next Milestone Date Is: "&amp;'Pjt Insight Project List'!M326:M326)&amp;CHAR(10)&amp;"Determine when the next deliverable will be (the tgt date can be a WGM or Ballot Cycle); send dates to pmo@HL7.org.","")</f>
        <v>Next Milestone Date Is: 2017 Jan WGM/Ballot
Determine when the next deliverable will be (the tgt date can be a WGM or Ballot Cycle); send dates to pmo@HL7.org.</v>
      </c>
    </row>
    <row r="327" spans="1:6" s="70" customFormat="1" ht="39.6">
      <c r="A327" s="73" t="s">
        <v>541</v>
      </c>
      <c r="B327" s="43" t="str">
        <f ca="1">IF(AND('Pjt Insight Project List'!AO327&lt;TODAY()-120,ISTEXT('Pjt Insight Project List'!C327:C327)),"Pjt Insight Next Milestone Behind&gt;120 Days","")</f>
        <v>Pjt Insight Next Milestone Behind&gt;120 Days</v>
      </c>
      <c r="C327" s="43" t="str">
        <f ca="1">IF(AND('Pjt Insight Project List'!AO327&lt;TODAY()-120,ISTEXT('Pjt Insight Project List'!C327:C327)),'Pjt Insight Project List'!C327:C327,"")</f>
        <v>Technical Steering Committee</v>
      </c>
      <c r="D327" s="43" t="str">
        <f ca="1">IF(AND('Pjt Insight Project List'!AO327&lt;TODAY()-120,ISTEXT('Pjt Insight Project List'!B327:B327)),'Pjt Insight Project List'!B327:B327,"")</f>
        <v>Develop Process to Manage and Coordinate US Realm Based projects</v>
      </c>
      <c r="E327" s="43">
        <f ca="1">IF(AND('Pjt Insight Project List'!AO327&lt;TODAY()-120,ISNUMBER('Pjt Insight Project List'!A327:A327)),'Pjt Insight Project List'!A327:A327,"")</f>
        <v>1035</v>
      </c>
      <c r="F327" s="43" t="str">
        <f ca="1">IF(AND('Pjt Insight Project List'!AO327&lt;TODAY()-120,ISTEXT('Pjt Insight Project List'!M327:M327)),("Next Milestone Date Is: "&amp;'Pjt Insight Project List'!M327:M327)&amp;CHAR(10)&amp;"Determine when the next deliverable will be (the tgt date can be a WGM or Ballot Cycle); send dates to pmo@HL7.org.","")</f>
        <v>Next Milestone Date Is: 2014 Jan WGM/Ballot
Determine when the next deliverable will be (the tgt date can be a WGM or Ballot Cycle); send dates to pmo@HL7.org.</v>
      </c>
    </row>
    <row r="328" spans="1:6" s="70" customFormat="1" ht="39.6">
      <c r="A328" s="76" t="s">
        <v>542</v>
      </c>
      <c r="B328" s="43" t="str">
        <f ca="1">IF(AND('Pjt Insight Project List'!AO328&lt;TODAY()-120,ISTEXT('Pjt Insight Project List'!C328:C328)),"Pjt Insight Next Milestone Behind&gt;120 Days","")</f>
        <v>Pjt Insight Next Milestone Behind&gt;120 Days</v>
      </c>
      <c r="C328" s="43" t="str">
        <f ca="1">IF(AND('Pjt Insight Project List'!AO328&lt;TODAY()-120,ISTEXT('Pjt Insight Project List'!C328:C328)),'Pjt Insight Project List'!C328:C328,"")</f>
        <v>Technical Steering Committee</v>
      </c>
      <c r="D328" s="43" t="str">
        <f ca="1">IF(AND('Pjt Insight Project List'!AO328&lt;TODAY()-120,ISTEXT('Pjt Insight Project List'!B328:B328)),'Pjt Insight Project List'!B328:B328,"")</f>
        <v>HL7 Ballot Process Pilot</v>
      </c>
      <c r="E328" s="43">
        <f ca="1">IF(AND('Pjt Insight Project List'!AO328&lt;TODAY()-120,ISNUMBER('Pjt Insight Project List'!A328:A328)),'Pjt Insight Project List'!A328:A328,"")</f>
        <v>1177</v>
      </c>
      <c r="F328" s="43" t="str">
        <f ca="1">IF(AND('Pjt Insight Project List'!AO328&lt;TODAY()-120,ISTEXT('Pjt Insight Project List'!M328:M328)),("Next Milestone Date Is: "&amp;'Pjt Insight Project List'!M328:M328)&amp;CHAR(10)&amp;"Determine when the next deliverable will be (the tgt date can be a WGM or Ballot Cycle); send dates to pmo@HL7.org.","")</f>
        <v>Next Milestone Date Is: 2015 Sept WGM/Ballot
Determine when the next deliverable will be (the tgt date can be a WGM or Ballot Cycle); send dates to pmo@HL7.org.</v>
      </c>
    </row>
    <row r="329" spans="1:6" s="70" customFormat="1" ht="39.6">
      <c r="A329" s="73" t="s">
        <v>543</v>
      </c>
      <c r="B329" s="43" t="str">
        <f ca="1">IF(AND('Pjt Insight Project List'!AO329&lt;TODAY()-120,ISTEXT('Pjt Insight Project List'!C329:C329)),"Pjt Insight Next Milestone Behind&gt;120 Days","")</f>
        <v>Pjt Insight Next Milestone Behind&gt;120 Days</v>
      </c>
      <c r="C329" s="43" t="str">
        <f ca="1">IF(AND('Pjt Insight Project List'!AO329&lt;TODAY()-120,ISTEXT('Pjt Insight Project List'!C329:C329)),'Pjt Insight Project List'!C329:C329,"")</f>
        <v>Technical Steering Committee</v>
      </c>
      <c r="D329" s="43" t="str">
        <f ca="1">IF(AND('Pjt Insight Project List'!AO329&lt;TODAY()-120,ISTEXT('Pjt Insight Project List'!B329:B329)),'Pjt Insight Project List'!B329:B329,"")</f>
        <v>Standards Maturity Measurement Tool</v>
      </c>
      <c r="E329" s="43">
        <f ca="1">IF(AND('Pjt Insight Project List'!AO329&lt;TODAY()-120,ISNUMBER('Pjt Insight Project List'!A329:A329)),'Pjt Insight Project List'!A329:A329,"")</f>
        <v>1200</v>
      </c>
      <c r="F329" s="43" t="str">
        <f ca="1">IF(AND('Pjt Insight Project List'!AO329&lt;TODAY()-120,ISTEXT('Pjt Insight Project List'!M329:M329)),("Next Milestone Date Is: "&amp;'Pjt Insight Project List'!M329:M329)&amp;CHAR(10)&amp;"Determine when the next deliverable will be (the tgt date can be a WGM or Ballot Cycle); send dates to pmo@HL7.org.","")</f>
        <v>Next Milestone Date Is: 2015 Jan WGM/Ballot
Determine when the next deliverable will be (the tgt date can be a WGM or Ballot Cycle); send dates to pmo@HL7.org.</v>
      </c>
    </row>
    <row r="330" spans="1:6" s="70" customFormat="1" ht="39.6">
      <c r="A330" s="73" t="s">
        <v>544</v>
      </c>
      <c r="B330" s="43" t="str">
        <f ca="1">IF(AND('Pjt Insight Project List'!AO330&lt;TODAY()-120,ISTEXT('Pjt Insight Project List'!C330:C330)),"Pjt Insight Next Milestone Behind&gt;120 Days","")</f>
        <v>Pjt Insight Next Milestone Behind&gt;120 Days</v>
      </c>
      <c r="C330" s="43" t="str">
        <f ca="1">IF(AND('Pjt Insight Project List'!AO330&lt;TODAY()-120,ISTEXT('Pjt Insight Project List'!C330:C330)),'Pjt Insight Project List'!C330:C330,"")</f>
        <v>Technical Steering Committee</v>
      </c>
      <c r="D330" s="43" t="str">
        <f ca="1">IF(AND('Pjt Insight Project List'!AO330&lt;TODAY()-120,ISTEXT('Pjt Insight Project List'!B330:B330)),'Pjt Insight Project List'!B330:B330,"")</f>
        <v>Revise process to withdraw protocol specifications</v>
      </c>
      <c r="E330" s="43">
        <f ca="1">IF(AND('Pjt Insight Project List'!AO330&lt;TODAY()-120,ISNUMBER('Pjt Insight Project List'!A330:A330)),'Pjt Insight Project List'!A330:A330,"")</f>
        <v>1256</v>
      </c>
      <c r="F330" s="43" t="str">
        <f ca="1">IF(AND('Pjt Insight Project List'!AO330&lt;TODAY()-120,ISTEXT('Pjt Insight Project List'!M330:M330)),("Next Milestone Date Is: "&amp;'Pjt Insight Project List'!M330:M330)&amp;CHAR(10)&amp;"Determine when the next deliverable will be (the tgt date can be a WGM or Ballot Cycle); send dates to pmo@HL7.org.","")</f>
        <v>Next Milestone Date Is: 2017 May WGM/Ballot
Determine when the next deliverable will be (the tgt date can be a WGM or Ballot Cycle); send dates to pmo@HL7.org.</v>
      </c>
    </row>
    <row r="331" spans="1:6" s="70" customFormat="1">
      <c r="A331" s="76" t="s">
        <v>545</v>
      </c>
      <c r="B331" s="43" t="str">
        <f ca="1">IF(AND('Pjt Insight Project List'!AO331&lt;TODAY()-120,ISTEXT('Pjt Insight Project List'!C331:C331)),"Pjt Insight Next Milestone Behind&gt;120 Days","")</f>
        <v/>
      </c>
      <c r="C331" s="43" t="str">
        <f ca="1">IF(AND('Pjt Insight Project List'!AO331&lt;TODAY()-120,ISTEXT('Pjt Insight Project List'!C331:C331)),'Pjt Insight Project List'!C331:C331,"")</f>
        <v/>
      </c>
      <c r="D331" s="43" t="str">
        <f ca="1">IF(AND('Pjt Insight Project List'!AO331&lt;TODAY()-120,ISTEXT('Pjt Insight Project List'!B331:B331)),'Pjt Insight Project List'!B331:B331,"")</f>
        <v/>
      </c>
      <c r="E331" s="43" t="str">
        <f ca="1">IF(AND('Pjt Insight Project List'!AO331&lt;TODAY()-120,ISNUMBER('Pjt Insight Project List'!A331:A331)),'Pjt Insight Project List'!A331:A331,"")</f>
        <v/>
      </c>
      <c r="F331" s="43" t="str">
        <f ca="1">IF(AND('Pjt Insight Project List'!AO331&lt;TODAY()-120,ISTEXT('Pjt Insight Project List'!M331:M331)),("Next Milestone Date Is: "&amp;'Pjt Insight Project List'!M331:M331)&amp;CHAR(10)&amp;"Determine when the next deliverable will be (the tgt date can be a WGM or Ballot Cycle); send dates to pmo@HL7.org.","")</f>
        <v/>
      </c>
    </row>
    <row r="332" spans="1:6" s="70" customFormat="1" ht="39.6">
      <c r="A332" s="73" t="s">
        <v>546</v>
      </c>
      <c r="B332" s="43" t="str">
        <f ca="1">IF(AND('Pjt Insight Project List'!AO332&lt;TODAY()-120,ISTEXT('Pjt Insight Project List'!C332:C332)),"Pjt Insight Next Milestone Behind&gt;120 Days","")</f>
        <v>Pjt Insight Next Milestone Behind&gt;120 Days</v>
      </c>
      <c r="C332" s="43" t="str">
        <f ca="1">IF(AND('Pjt Insight Project List'!AO332&lt;TODAY()-120,ISTEXT('Pjt Insight Project List'!C332:C332)),'Pjt Insight Project List'!C332:C332,"")</f>
        <v>Technical Steering Committee</v>
      </c>
      <c r="D332" s="43" t="str">
        <f ca="1">IF(AND('Pjt Insight Project List'!AO332&lt;TODAY()-120,ISTEXT('Pjt Insight Project List'!B332:B332)),'Pjt Insight Project List'!B332:B332,"")</f>
        <v>Work Group Multi-Year Planning</v>
      </c>
      <c r="E332" s="43">
        <f ca="1">IF(AND('Pjt Insight Project List'!AO332&lt;TODAY()-120,ISNUMBER('Pjt Insight Project List'!A332:A332)),'Pjt Insight Project List'!A332:A332,"")</f>
        <v>1219</v>
      </c>
      <c r="F332" s="43" t="str">
        <f ca="1">IF(AND('Pjt Insight Project List'!AO332&lt;TODAY()-120,ISTEXT('Pjt Insight Project List'!M332:M332)),("Next Milestone Date Is: "&amp;'Pjt Insight Project List'!M332:M332)&amp;CHAR(10)&amp;"Determine when the next deliverable will be (the tgt date can be a WGM or Ballot Cycle); send dates to pmo@HL7.org.","")</f>
        <v>Next Milestone Date Is: 2016 Sept WGM/Ballot
Determine when the next deliverable will be (the tgt date can be a WGM or Ballot Cycle); send dates to pmo@HL7.org.</v>
      </c>
    </row>
    <row r="333" spans="1:6" s="70" customFormat="1" ht="39.6">
      <c r="A333" s="73" t="s">
        <v>547</v>
      </c>
      <c r="B333" s="43" t="str">
        <f ca="1">IF(AND('Pjt Insight Project List'!AO333&lt;TODAY()-120,ISTEXT('Pjt Insight Project List'!C333:C333)),"Pjt Insight Next Milestone Behind&gt;120 Days","")</f>
        <v>Pjt Insight Next Milestone Behind&gt;120 Days</v>
      </c>
      <c r="C333" s="43" t="str">
        <f ca="1">IF(AND('Pjt Insight Project List'!AO333&lt;TODAY()-120,ISTEXT('Pjt Insight Project List'!C333:C333)),'Pjt Insight Project List'!C333:C333,"")</f>
        <v>Templates Work Group</v>
      </c>
      <c r="D333" s="43" t="str">
        <f ca="1">IF(AND('Pjt Insight Project List'!AO333&lt;TODAY()-120,ISTEXT('Pjt Insight Project List'!B333:B333)),'Pjt Insight Project List'!B333:B333,"")</f>
        <v>HL7 Templates ITS Pilot</v>
      </c>
      <c r="E333" s="43">
        <f ca="1">IF(AND('Pjt Insight Project List'!AO333&lt;TODAY()-120,ISNUMBER('Pjt Insight Project List'!A333:A333)),'Pjt Insight Project List'!A333:A333,"")</f>
        <v>885</v>
      </c>
      <c r="F333" s="43" t="str">
        <f ca="1">IF(AND('Pjt Insight Project List'!AO333&lt;TODAY()-120,ISTEXT('Pjt Insight Project List'!M333:M333)),("Next Milestone Date Is: "&amp;'Pjt Insight Project List'!M333:M333)&amp;CHAR(10)&amp;"Determine when the next deliverable will be (the tgt date can be a WGM or Ballot Cycle); send dates to pmo@HL7.org.","")</f>
        <v>Next Milestone Date Is: 2014 Jan WGM/Ballot
Determine when the next deliverable will be (the tgt date can be a WGM or Ballot Cycle); send dates to pmo@HL7.org.</v>
      </c>
    </row>
    <row r="334" spans="1:6" s="70" customFormat="1" ht="66">
      <c r="A334" s="76" t="s">
        <v>548</v>
      </c>
      <c r="B334" s="43" t="str">
        <f ca="1">IF(AND('Pjt Insight Project List'!AO334&lt;TODAY()-120,ISTEXT('Pjt Insight Project List'!C334:C334)),"Pjt Insight Next Milestone Behind&gt;120 Days","")</f>
        <v>Pjt Insight Next Milestone Behind&gt;120 Days</v>
      </c>
      <c r="C334" s="43" t="str">
        <f ca="1">IF(AND('Pjt Insight Project List'!AO334&lt;TODAY()-120,ISTEXT('Pjt Insight Project List'!C334:C334)),'Pjt Insight Project List'!C334:C334,"")</f>
        <v>Templates Work Group</v>
      </c>
      <c r="D334" s="43" t="str">
        <f ca="1">IF(AND('Pjt Insight Project List'!AO334&lt;TODAY()-120,ISTEXT('Pjt Insight Project List'!B334:B334)),'Pjt Insight Project List'!B334:B334,"")</f>
        <v>Templates DSTU R1 formalization of the European Cross-Borders (epSOS) Patient Summary, ePrescription and eDispensation documents using ART-DECOR for optimal implementation guidance materials, validation and content testing support</v>
      </c>
      <c r="E334" s="43">
        <f ca="1">IF(AND('Pjt Insight Project List'!AO334&lt;TODAY()-120,ISNUMBER('Pjt Insight Project List'!A334:A334)),'Pjt Insight Project List'!A334:A334,"")</f>
        <v>1205</v>
      </c>
      <c r="F334" s="43" t="str">
        <f ca="1">IF(AND('Pjt Insight Project List'!AO334&lt;TODAY()-120,ISTEXT('Pjt Insight Project List'!M334:M334)),("Next Milestone Date Is: "&amp;'Pjt Insight Project List'!M334:M334)&amp;CHAR(10)&amp;"Determine when the next deliverable will be (the tgt date can be a WGM or Ballot Cycle); send dates to pmo@HL7.org.","")</f>
        <v>Next Milestone Date Is: 2016 Jan WGM/Ballot
Determine when the next deliverable will be (the tgt date can be a WGM or Ballot Cycle); send dates to pmo@HL7.org.</v>
      </c>
    </row>
    <row r="335" spans="1:6" s="70" customFormat="1" ht="39.6">
      <c r="A335" s="73" t="s">
        <v>549</v>
      </c>
      <c r="B335" s="43" t="str">
        <f ca="1">IF(AND('Pjt Insight Project List'!AO335&lt;TODAY()-120,ISTEXT('Pjt Insight Project List'!C335:C335)),"Pjt Insight Next Milestone Behind&gt;120 Days","")</f>
        <v>Pjt Insight Next Milestone Behind&gt;120 Days</v>
      </c>
      <c r="C335" s="43" t="str">
        <f ca="1">IF(AND('Pjt Insight Project List'!AO335&lt;TODAY()-120,ISTEXT('Pjt Insight Project List'!C335:C335)),'Pjt Insight Project List'!C335:C335,"")</f>
        <v>US Realm Steering Committee</v>
      </c>
      <c r="D335" s="43" t="str">
        <f ca="1">IF(AND('Pjt Insight Project List'!AO335&lt;TODAY()-120,ISTEXT('Pjt Insight Project List'!B335:B335)),'Pjt Insight Project List'!B335:B335,"")</f>
        <v>US FHIR Core Updates</v>
      </c>
      <c r="E335" s="43">
        <f ca="1">IF(AND('Pjt Insight Project List'!AO335&lt;TODAY()-120,ISNUMBER('Pjt Insight Project List'!A335:A335)),'Pjt Insight Project List'!A335:A335,"")</f>
        <v>1372</v>
      </c>
      <c r="F335" s="43" t="str">
        <f ca="1">IF(AND('Pjt Insight Project List'!AO335&lt;TODAY()-120,ISTEXT('Pjt Insight Project List'!M335:M335)),("Next Milestone Date Is: "&amp;'Pjt Insight Project List'!M335:M335)&amp;CHAR(10)&amp;"Determine when the next deliverable will be (the tgt date can be a WGM or Ballot Cycle); send dates to pmo@HL7.org.","")</f>
        <v>Next Milestone Date Is: 2018 May WGM/Ballot
Determine when the next deliverable will be (the tgt date can be a WGM or Ballot Cycle); send dates to pmo@HL7.org.</v>
      </c>
    </row>
    <row r="336" spans="1:6" s="70" customFormat="1" ht="39.6">
      <c r="A336" s="73" t="s">
        <v>550</v>
      </c>
      <c r="B336" s="43" t="str">
        <f ca="1">IF(AND('Pjt Insight Project List'!AO336&lt;TODAY()-120,ISTEXT('Pjt Insight Project List'!C336:C336)),"Pjt Insight Next Milestone Behind&gt;120 Days","")</f>
        <v>Pjt Insight Next Milestone Behind&gt;120 Days</v>
      </c>
      <c r="C336" s="43" t="str">
        <f ca="1">IF(AND('Pjt Insight Project List'!AO336&lt;TODAY()-120,ISTEXT('Pjt Insight Project List'!C336:C336)),'Pjt Insight Project List'!C336:C336,"")</f>
        <v>Vocabulary Work Group</v>
      </c>
      <c r="D336" s="43" t="str">
        <f ca="1">IF(AND('Pjt Insight Project List'!AO336&lt;TODAY()-120,ISTEXT('Pjt Insight Project List'!B336:B336)),'Pjt Insight Project List'!B336:B336,"")</f>
        <v>Develop and publish Principles &amp; guidelines to specify the syntax for vocabulary binding in implementation guides</v>
      </c>
      <c r="E336" s="43">
        <f ca="1">IF(AND('Pjt Insight Project List'!AO336&lt;TODAY()-120,ISNUMBER('Pjt Insight Project List'!A336:A336)),'Pjt Insight Project List'!A336:A336,"")</f>
        <v>630</v>
      </c>
      <c r="F336" s="43" t="str">
        <f ca="1">IF(AND('Pjt Insight Project List'!AO336&lt;TODAY()-120,ISTEXT('Pjt Insight Project List'!M336:M336)),("Next Milestone Date Is: "&amp;'Pjt Insight Project List'!M336:M336)&amp;CHAR(10)&amp;"Determine when the next deliverable will be (the tgt date can be a WGM or Ballot Cycle); send dates to pmo@HL7.org.","")</f>
        <v>Next Milestone Date Is: 2017 May WGM/Ballot
Determine when the next deliverable will be (the tgt date can be a WGM or Ballot Cycle); send dates to pmo@HL7.org.</v>
      </c>
    </row>
    <row r="337" spans="1:6" s="70" customFormat="1" ht="39.6">
      <c r="A337" s="76" t="s">
        <v>551</v>
      </c>
      <c r="B337" s="43" t="str">
        <f ca="1">IF(AND('Pjt Insight Project List'!AO337&lt;TODAY()-120,ISTEXT('Pjt Insight Project List'!C337:C337)),"Pjt Insight Next Milestone Behind&gt;120 Days","")</f>
        <v>Pjt Insight Next Milestone Behind&gt;120 Days</v>
      </c>
      <c r="C337" s="43" t="str">
        <f ca="1">IF(AND('Pjt Insight Project List'!AO337&lt;TODAY()-120,ISTEXT('Pjt Insight Project List'!C337:C337)),'Pjt Insight Project List'!C337:C337,"")</f>
        <v>Vocabulary Work Group</v>
      </c>
      <c r="D337" s="43" t="str">
        <f ca="1">IF(AND('Pjt Insight Project List'!AO337&lt;TODAY()-120,ISTEXT('Pjt Insight Project List'!B337:B337)),'Pjt Insight Project List'!B337:B337,"")</f>
        <v>HL7 Vocabulary FHIR Specification Updates</v>
      </c>
      <c r="E337" s="43">
        <f ca="1">IF(AND('Pjt Insight Project List'!AO337&lt;TODAY()-120,ISNUMBER('Pjt Insight Project List'!A337:A337)),'Pjt Insight Project List'!A337:A337,"")</f>
        <v>1247</v>
      </c>
      <c r="F337" s="43" t="str">
        <f ca="1">IF(AND('Pjt Insight Project List'!AO337&lt;TODAY()-120,ISTEXT('Pjt Insight Project List'!M337:M337)),("Next Milestone Date Is: "&amp;'Pjt Insight Project List'!M337:M337)&amp;CHAR(10)&amp;"Determine when the next deliverable will be (the tgt date can be a WGM or Ballot Cycle); send dates to pmo@HL7.org.","")</f>
        <v>Next Milestone Date Is: 2016 May WGM/Ballot
Determine when the next deliverable will be (the tgt date can be a WGM or Ballot Cycle); send dates to pmo@HL7.org.</v>
      </c>
    </row>
    <row r="338" spans="1:6" s="70" customFormat="1" ht="39.6">
      <c r="A338" s="73" t="s">
        <v>552</v>
      </c>
      <c r="B338" s="43" t="str">
        <f ca="1">IF(AND('Pjt Insight Project List'!AO338&lt;TODAY()-120,ISTEXT('Pjt Insight Project List'!C338:C338)),"Pjt Insight Next Milestone Behind&gt;120 Days","")</f>
        <v>Pjt Insight Next Milestone Behind&gt;120 Days</v>
      </c>
      <c r="C338" s="43" t="str">
        <f ca="1">IF(AND('Pjt Insight Project List'!AO338&lt;TODAY()-120,ISTEXT('Pjt Insight Project List'!C338:C338)),'Pjt Insight Project List'!C338:C338,"")</f>
        <v>Vocabulary Work Group</v>
      </c>
      <c r="D338" s="43" t="str">
        <f ca="1">IF(AND('Pjt Insight Project List'!AO338&lt;TODAY()-120,ISTEXT('Pjt Insight Project List'!B338:B338)),'Pjt Insight Project List'!B338:B338,"")</f>
        <v>Unified HL7 Terminology Governance Process (UTG)</v>
      </c>
      <c r="E338" s="43">
        <f ca="1">IF(AND('Pjt Insight Project List'!AO338&lt;TODAY()-120,ISNUMBER('Pjt Insight Project List'!A338:A338)),'Pjt Insight Project List'!A338:A338,"")</f>
        <v>1306</v>
      </c>
      <c r="F338" s="43" t="str">
        <f ca="1">IF(AND('Pjt Insight Project List'!AO338&lt;TODAY()-120,ISTEXT('Pjt Insight Project List'!M338:M338)),("Next Milestone Date Is: "&amp;'Pjt Insight Project List'!M338:M338)&amp;CHAR(10)&amp;"Determine when the next deliverable will be (the tgt date can be a WGM or Ballot Cycle); send dates to pmo@HL7.org.","")</f>
        <v>Next Milestone Date Is: 2017 Sept WGM/Ballot
Determine when the next deliverable will be (the tgt date can be a WGM or Ballot Cycle); send dates to pmo@HL7.org.</v>
      </c>
    </row>
    <row r="339" spans="1:6" s="70" customFormat="1" ht="39.6">
      <c r="A339" s="73" t="s">
        <v>553</v>
      </c>
      <c r="B339" s="43" t="str">
        <f ca="1">IF(AND('Pjt Insight Project List'!AO339&lt;TODAY()-120,ISTEXT('Pjt Insight Project List'!C339:C339)),"Pjt Insight Next Milestone Behind&gt;120 Days","")</f>
        <v>Pjt Insight Next Milestone Behind&gt;120 Days</v>
      </c>
      <c r="C339" s="43" t="str">
        <f ca="1">IF(AND('Pjt Insight Project List'!AO339&lt;TODAY()-120,ISTEXT('Pjt Insight Project List'!C339:C339)),'Pjt Insight Project List'!C339:C339,"")</f>
        <v>Vocabulary Work Group</v>
      </c>
      <c r="D339" s="43" t="str">
        <f ca="1">IF(AND('Pjt Insight Project List'!AO339&lt;TODAY()-120,ISTEXT('Pjt Insight Project List'!B339:B339)),'Pjt Insight Project List'!B339:B339,"")</f>
        <v>Specification for Value Set Expansion</v>
      </c>
      <c r="E339" s="43">
        <f ca="1">IF(AND('Pjt Insight Project List'!AO339&lt;TODAY()-120,ISNUMBER('Pjt Insight Project List'!A339:A339)),'Pjt Insight Project List'!A339:A339,"")</f>
        <v>1325</v>
      </c>
      <c r="F339" s="43" t="str">
        <f ca="1">IF(AND('Pjt Insight Project List'!AO339&lt;TODAY()-120,ISTEXT('Pjt Insight Project List'!M339:M339)),("Next Milestone Date Is: "&amp;'Pjt Insight Project List'!M339:M339)&amp;CHAR(10)&amp;"Determine when the next deliverable will be (the tgt date can be a WGM or Ballot Cycle); send dates to pmo@HL7.org.","")</f>
        <v>Next Milestone Date Is: 2018 Jan WGM/Ballot
Determine when the next deliverable will be (the tgt date can be a WGM or Ballot Cycle); send dates to pmo@HL7.org.</v>
      </c>
    </row>
    <row r="340" spans="1:6" s="70" customFormat="1" ht="39.6">
      <c r="A340" s="76" t="s">
        <v>554</v>
      </c>
      <c r="B340" s="43" t="str">
        <f ca="1">IF(AND('Pjt Insight Project List'!AO340&lt;TODAY()-120,ISTEXT('Pjt Insight Project List'!C340:C340)),"Pjt Insight Next Milestone Behind&gt;120 Days","")</f>
        <v>Pjt Insight Next Milestone Behind&gt;120 Days</v>
      </c>
      <c r="C340" s="43" t="str">
        <f ca="1">IF(AND('Pjt Insight Project List'!AO340&lt;TODAY()-120,ISTEXT('Pjt Insight Project List'!C340:C340)),'Pjt Insight Project List'!C340:C340,"")</f>
        <v>Vocabulary Work Group</v>
      </c>
      <c r="D340" s="43" t="str">
        <f ca="1">IF(AND('Pjt Insight Project List'!AO340&lt;TODAY()-120,ISTEXT('Pjt Insight Project List'!B340:B340)),'Pjt Insight Project List'!B340:B340,"")</f>
        <v>UTG Alpha Prototype Development</v>
      </c>
      <c r="E340" s="43">
        <f ca="1">IF(AND('Pjt Insight Project List'!AO340&lt;TODAY()-120,ISNUMBER('Pjt Insight Project List'!A340:A340)),'Pjt Insight Project List'!A340:A340,"")</f>
        <v>1364</v>
      </c>
      <c r="F340" s="43" t="str">
        <f ca="1">IF(AND('Pjt Insight Project List'!AO340&lt;TODAY()-120,ISTEXT('Pjt Insight Project List'!M340:M340)),("Next Milestone Date Is: "&amp;'Pjt Insight Project List'!M340:M340)&amp;CHAR(10)&amp;"Determine when the next deliverable will be (the tgt date can be a WGM or Ballot Cycle); send dates to pmo@HL7.org.","")</f>
        <v>Next Milestone Date Is: 2018 Jan WGM/Ballot
Determine when the next deliverable will be (the tgt date can be a WGM or Ballot Cycle); send dates to pmo@HL7.org.</v>
      </c>
    </row>
    <row r="341" spans="1:6" s="70" customFormat="1">
      <c r="A341" s="73" t="s">
        <v>555</v>
      </c>
      <c r="B341" s="43" t="str">
        <f ca="1">IF(AND('Pjt Insight Project List'!AO341&lt;TODAY()-120,ISTEXT('Pjt Insight Project List'!C341:C341)),"Pjt Insight Next Milestone Behind&gt;120 Days","")</f>
        <v/>
      </c>
      <c r="C341" s="43" t="str">
        <f ca="1">IF(AND('Pjt Insight Project List'!AO341&lt;TODAY()-120,ISTEXT('Pjt Insight Project List'!C341:C341)),'Pjt Insight Project List'!C341:C341,"")</f>
        <v/>
      </c>
      <c r="D341" s="43" t="str">
        <f ca="1">IF(AND('Pjt Insight Project List'!AO341&lt;TODAY()-120,ISTEXT('Pjt Insight Project List'!B341:B341)),'Pjt Insight Project List'!B341:B341,"")</f>
        <v/>
      </c>
      <c r="E341" s="43" t="str">
        <f ca="1">IF(AND('Pjt Insight Project List'!AO341&lt;TODAY()-120,ISNUMBER('Pjt Insight Project List'!A341:A341)),'Pjt Insight Project List'!A341:A341,"")</f>
        <v/>
      </c>
      <c r="F341" s="43" t="str">
        <f ca="1">IF(AND('Pjt Insight Project List'!AO341&lt;TODAY()-120,ISTEXT('Pjt Insight Project List'!M341:M341)),("Next Milestone Date Is: "&amp;'Pjt Insight Project List'!M341:M341)&amp;CHAR(10)&amp;"Determine when the next deliverable will be (the tgt date can be a WGM or Ballot Cycle); send dates to pmo@HL7.org.","")</f>
        <v/>
      </c>
    </row>
    <row r="342" spans="1:6" s="70" customFormat="1" ht="39.6">
      <c r="A342" s="73" t="s">
        <v>556</v>
      </c>
      <c r="B342" s="43" t="str">
        <f ca="1">IF(AND('Pjt Insight Project List'!AO342&lt;TODAY()-120,ISTEXT('Pjt Insight Project List'!C342:C342)),"Pjt Insight Next Milestone Behind&gt;120 Days","")</f>
        <v>Pjt Insight Next Milestone Behind&gt;120 Days</v>
      </c>
      <c r="C342" s="43" t="str">
        <f ca="1">IF(AND('Pjt Insight Project List'!AO342&lt;TODAY()-120,ISTEXT('Pjt Insight Project List'!C342:C342)),'Pjt Insight Project List'!C342:C342,"")</f>
        <v>Vocabulary Work Group</v>
      </c>
      <c r="D342" s="43" t="str">
        <f ca="1">IF(AND('Pjt Insight Project List'!AO342&lt;TODAY()-120,ISTEXT('Pjt Insight Project List'!B342:B342)),'Pjt Insight Project List'!B342:B342,"")</f>
        <v>Terminology Quality Development and Management Processes (TQA)</v>
      </c>
      <c r="E342" s="43">
        <f ca="1">IF(AND('Pjt Insight Project List'!AO342&lt;TODAY()-120,ISNUMBER('Pjt Insight Project List'!A342:A342)),'Pjt Insight Project List'!A342:A342,"")</f>
        <v>1196</v>
      </c>
      <c r="F342" s="43" t="str">
        <f ca="1">IF(AND('Pjt Insight Project List'!AO342&lt;TODAY()-120,ISTEXT('Pjt Insight Project List'!M342:M342)),("Next Milestone Date Is: "&amp;'Pjt Insight Project List'!M342:M342)&amp;CHAR(10)&amp;"Determine when the next deliverable will be (the tgt date can be a WGM or Ballot Cycle); send dates to pmo@HL7.org.","")</f>
        <v>Next Milestone Date Is: 2017 May WGM/Ballot
Determine when the next deliverable will be (the tgt date can be a WGM or Ballot Cycle); send dates to pmo@HL7.org.</v>
      </c>
    </row>
    <row r="343" spans="1:6" s="70" customFormat="1" ht="39.6">
      <c r="A343" s="76" t="s">
        <v>557</v>
      </c>
      <c r="B343" s="43" t="str">
        <f ca="1">IF(AND('Pjt Insight Project List'!AO343&lt;TODAY()-120,ISTEXT('Pjt Insight Project List'!C343:C343)),"Pjt Insight Next Milestone Behind&gt;120 Days","")</f>
        <v>Pjt Insight Next Milestone Behind&gt;120 Days</v>
      </c>
      <c r="C343" s="43" t="str">
        <f ca="1">IF(AND('Pjt Insight Project List'!AO343&lt;TODAY()-120,ISTEXT('Pjt Insight Project List'!C343:C343)),'Pjt Insight Project List'!C343:C343,"")</f>
        <v>Vocabulary Work Group</v>
      </c>
      <c r="D343" s="43" t="str">
        <f ca="1">IF(AND('Pjt Insight Project List'!AO343&lt;TODAY()-120,ISTEXT('Pjt Insight Project List'!B343:B343)),'Pjt Insight Project List'!B343:B343,"")</f>
        <v>TermInfo - Implementation Guide for Using SNOMED CT and LOINC Terminologies in HL7 Artifacts, Release 1</v>
      </c>
      <c r="E343" s="43">
        <f ca="1">IF(AND('Pjt Insight Project List'!AO343&lt;TODAY()-120,ISNUMBER('Pjt Insight Project List'!A343:A343)),'Pjt Insight Project List'!A343:A343,"")</f>
        <v>849</v>
      </c>
      <c r="F343" s="43" t="str">
        <f ca="1">IF(AND('Pjt Insight Project List'!AO343&lt;TODAY()-120,ISTEXT('Pjt Insight Project List'!M343:M343)),("Next Milestone Date Is: "&amp;'Pjt Insight Project List'!M343:M343)&amp;CHAR(10)&amp;"Determine when the next deliverable will be (the tgt date can be a WGM or Ballot Cycle); send dates to pmo@HL7.org.","")</f>
        <v>Next Milestone Date Is: 2018 Jan WGM/Ballot
Determine when the next deliverable will be (the tgt date can be a WGM or Ballot Cycle); send dates to pmo@HL7.org.</v>
      </c>
    </row>
    <row r="344" spans="1:6" s="70" customFormat="1">
      <c r="A344" s="73" t="s">
        <v>558</v>
      </c>
      <c r="B344" s="43" t="str">
        <f ca="1">IF(AND('Pjt Insight Project List'!AO344&lt;TODAY()-120,ISTEXT('Pjt Insight Project List'!C344:C344)),"Pjt Insight Next Milestone Behind&gt;120 Days","")</f>
        <v/>
      </c>
      <c r="C344" s="43" t="str">
        <f ca="1">IF(AND('Pjt Insight Project List'!AO344&lt;TODAY()-120,ISTEXT('Pjt Insight Project List'!C344:C344)),'Pjt Insight Project List'!C344:C344,"")</f>
        <v/>
      </c>
      <c r="D344" s="43" t="str">
        <f ca="1">IF(AND('Pjt Insight Project List'!AO344&lt;TODAY()-120,ISTEXT('Pjt Insight Project List'!B344:B344)),'Pjt Insight Project List'!B344:B344,"")</f>
        <v/>
      </c>
      <c r="E344" s="43" t="str">
        <f ca="1">IF(AND('Pjt Insight Project List'!AO344&lt;TODAY()-120,ISNUMBER('Pjt Insight Project List'!A344:A344)),'Pjt Insight Project List'!A344:A344,"")</f>
        <v/>
      </c>
      <c r="F344" s="43" t="str">
        <f ca="1">IF(AND('Pjt Insight Project List'!AO344&lt;TODAY()-120,ISTEXT('Pjt Insight Project List'!M344:M344)),("Next Milestone Date Is: "&amp;'Pjt Insight Project List'!M344:M344)&amp;CHAR(10)&amp;"Determine when the next deliverable will be (the tgt date can be a WGM or Ballot Cycle); send dates to pmo@HL7.org.","")</f>
        <v/>
      </c>
    </row>
    <row r="345" spans="1:6" s="70" customFormat="1">
      <c r="A345" s="73" t="s">
        <v>559</v>
      </c>
      <c r="B345" s="43" t="str">
        <f ca="1">IF(AND('Pjt Insight Project List'!AO345&lt;TODAY()-120,ISTEXT('Pjt Insight Project List'!C345:C345)),"Pjt Insight Next Milestone Behind&gt;120 Days","")</f>
        <v/>
      </c>
      <c r="C345" s="43" t="str">
        <f ca="1">IF(AND('Pjt Insight Project List'!AO345&lt;TODAY()-120,ISTEXT('Pjt Insight Project List'!C345:C345)),'Pjt Insight Project List'!C345:C345,"")</f>
        <v/>
      </c>
      <c r="D345" s="43" t="str">
        <f ca="1">IF(AND('Pjt Insight Project List'!AO345&lt;TODAY()-120,ISTEXT('Pjt Insight Project List'!B345:B345)),'Pjt Insight Project List'!B345:B345,"")</f>
        <v/>
      </c>
      <c r="E345" s="43" t="str">
        <f ca="1">IF(AND('Pjt Insight Project List'!AO345&lt;TODAY()-120,ISNUMBER('Pjt Insight Project List'!A345:A345)),'Pjt Insight Project List'!A345:A345,"")</f>
        <v/>
      </c>
      <c r="F345" s="43" t="str">
        <f ca="1">IF(AND('Pjt Insight Project List'!AO345&lt;TODAY()-120,ISTEXT('Pjt Insight Project List'!M345:M345)),("Next Milestone Date Is: "&amp;'Pjt Insight Project List'!M345:M345)&amp;CHAR(10)&amp;"Determine when the next deliverable will be (the tgt date can be a WGM or Ballot Cycle); send dates to pmo@HL7.org.","")</f>
        <v/>
      </c>
    </row>
    <row r="346" spans="1:6" s="70" customFormat="1">
      <c r="A346" s="76" t="s">
        <v>560</v>
      </c>
      <c r="B346" s="43" t="str">
        <f ca="1">IF(AND('Pjt Insight Project List'!AO346&lt;TODAY()-120,ISTEXT('Pjt Insight Project List'!C346:C346)),"Pjt Insight Next Milestone Behind&gt;120 Days","")</f>
        <v/>
      </c>
      <c r="C346" s="43" t="str">
        <f ca="1">IF(AND('Pjt Insight Project List'!AO346&lt;TODAY()-120,ISTEXT('Pjt Insight Project List'!C346:C346)),'Pjt Insight Project List'!C346:C346,"")</f>
        <v/>
      </c>
      <c r="D346" s="43" t="str">
        <f ca="1">IF(AND('Pjt Insight Project List'!AO346&lt;TODAY()-120,ISTEXT('Pjt Insight Project List'!B346:B346)),'Pjt Insight Project List'!B346:B346,"")</f>
        <v/>
      </c>
      <c r="E346" s="43" t="str">
        <f ca="1">IF(AND('Pjt Insight Project List'!AO346&lt;TODAY()-120,ISNUMBER('Pjt Insight Project List'!A346:A346)),'Pjt Insight Project List'!A346:A346,"")</f>
        <v/>
      </c>
      <c r="F346" s="43" t="str">
        <f ca="1">IF(AND('Pjt Insight Project List'!AO346&lt;TODAY()-120,ISTEXT('Pjt Insight Project List'!M346:M346)),("Next Milestone Date Is: "&amp;'Pjt Insight Project List'!M346:M346)&amp;CHAR(10)&amp;"Determine when the next deliverable will be (the tgt date can be a WGM or Ballot Cycle); send dates to pmo@HL7.org.","")</f>
        <v/>
      </c>
    </row>
    <row r="347" spans="1:6" s="70" customFormat="1">
      <c r="A347" s="73" t="s">
        <v>561</v>
      </c>
      <c r="B347" s="43" t="str">
        <f ca="1">IF(AND('Pjt Insight Project List'!AO347&lt;TODAY()-120,ISTEXT('Pjt Insight Project List'!C347:C347)),"Pjt Insight Next Milestone Behind&gt;120 Days","")</f>
        <v/>
      </c>
      <c r="C347" s="43" t="str">
        <f ca="1">IF(AND('Pjt Insight Project List'!AO347&lt;TODAY()-120,ISTEXT('Pjt Insight Project List'!C347:C347)),'Pjt Insight Project List'!C347:C347,"")</f>
        <v/>
      </c>
      <c r="D347" s="43" t="str">
        <f ca="1">IF(AND('Pjt Insight Project List'!AO347&lt;TODAY()-120,ISTEXT('Pjt Insight Project List'!B347:B347)),'Pjt Insight Project List'!B347:B347,"")</f>
        <v/>
      </c>
      <c r="E347" s="43" t="str">
        <f ca="1">IF(AND('Pjt Insight Project List'!AO347&lt;TODAY()-120,ISNUMBER('Pjt Insight Project List'!A347:A347)),'Pjt Insight Project List'!A347:A347,"")</f>
        <v/>
      </c>
      <c r="F347" s="43" t="str">
        <f ca="1">IF(AND('Pjt Insight Project List'!AO347&lt;TODAY()-120,ISTEXT('Pjt Insight Project List'!M347:M347)),("Next Milestone Date Is: "&amp;'Pjt Insight Project List'!M347:M347)&amp;CHAR(10)&amp;"Determine when the next deliverable will be (the tgt date can be a WGM or Ballot Cycle); send dates to pmo@HL7.org.","")</f>
        <v/>
      </c>
    </row>
    <row r="348" spans="1:6" s="70" customFormat="1">
      <c r="A348" s="73" t="s">
        <v>562</v>
      </c>
      <c r="B348" s="43" t="str">
        <f ca="1">IF(AND('Pjt Insight Project List'!AO348&lt;TODAY()-120,ISTEXT('Pjt Insight Project List'!C348:C348)),"Pjt Insight Next Milestone Behind&gt;120 Days","")</f>
        <v/>
      </c>
      <c r="C348" s="43" t="str">
        <f ca="1">IF(AND('Pjt Insight Project List'!AO348&lt;TODAY()-120,ISTEXT('Pjt Insight Project List'!C348:C348)),'Pjt Insight Project List'!C348:C348,"")</f>
        <v/>
      </c>
      <c r="D348" s="43" t="str">
        <f ca="1">IF(AND('Pjt Insight Project List'!AO348&lt;TODAY()-120,ISTEXT('Pjt Insight Project List'!B348:B348)),'Pjt Insight Project List'!B348:B348,"")</f>
        <v/>
      </c>
      <c r="E348" s="43" t="str">
        <f ca="1">IF(AND('Pjt Insight Project List'!AO348&lt;TODAY()-120,ISNUMBER('Pjt Insight Project List'!A348:A348)),'Pjt Insight Project List'!A348:A348,"")</f>
        <v/>
      </c>
      <c r="F348" s="43" t="str">
        <f ca="1">IF(AND('Pjt Insight Project List'!AO348&lt;TODAY()-120,ISTEXT('Pjt Insight Project List'!M348:M348)),("Next Milestone Date Is: "&amp;'Pjt Insight Project List'!M348:M348)&amp;CHAR(10)&amp;"Determine when the next deliverable will be (the tgt date can be a WGM or Ballot Cycle); send dates to pmo@HL7.org.","")</f>
        <v/>
      </c>
    </row>
    <row r="349" spans="1:6" s="70" customFormat="1">
      <c r="A349" s="76" t="s">
        <v>563</v>
      </c>
      <c r="B349" s="43" t="str">
        <f ca="1">IF(AND('Pjt Insight Project List'!AO349&lt;TODAY()-120,ISTEXT('Pjt Insight Project List'!C349:C349)),"Pjt Insight Next Milestone Behind&gt;120 Days","")</f>
        <v/>
      </c>
      <c r="C349" s="43" t="str">
        <f ca="1">IF(AND('Pjt Insight Project List'!AO349&lt;TODAY()-120,ISTEXT('Pjt Insight Project List'!C349:C349)),'Pjt Insight Project List'!C349:C349,"")</f>
        <v/>
      </c>
      <c r="D349" s="43" t="str">
        <f ca="1">IF(AND('Pjt Insight Project List'!AO349&lt;TODAY()-120,ISTEXT('Pjt Insight Project List'!B349:B349)),'Pjt Insight Project List'!B349:B349,"")</f>
        <v/>
      </c>
      <c r="E349" s="43" t="str">
        <f ca="1">IF(AND('Pjt Insight Project List'!AO349&lt;TODAY()-120,ISNUMBER('Pjt Insight Project List'!A349:A349)),'Pjt Insight Project List'!A349:A349,"")</f>
        <v/>
      </c>
      <c r="F349" s="43" t="str">
        <f ca="1">IF(AND('Pjt Insight Project List'!AO349&lt;TODAY()-120,ISTEXT('Pjt Insight Project List'!M349:M349)),("Next Milestone Date Is: "&amp;'Pjt Insight Project List'!M349:M349)&amp;CHAR(10)&amp;"Determine when the next deliverable will be (the tgt date can be a WGM or Ballot Cycle); send dates to pmo@HL7.org.","")</f>
        <v/>
      </c>
    </row>
    <row r="350" spans="1:6" s="70" customFormat="1">
      <c r="A350" s="73" t="s">
        <v>564</v>
      </c>
      <c r="B350" s="43" t="str">
        <f ca="1">IF(AND('Pjt Insight Project List'!AO350&lt;TODAY()-120,ISTEXT('Pjt Insight Project List'!C350:C350)),"Pjt Insight Next Milestone Behind&gt;120 Days","")</f>
        <v/>
      </c>
      <c r="C350" s="43" t="str">
        <f ca="1">IF(AND('Pjt Insight Project List'!AO350&lt;TODAY()-120,ISTEXT('Pjt Insight Project List'!C350:C350)),'Pjt Insight Project List'!C350:C350,"")</f>
        <v/>
      </c>
      <c r="D350" s="43" t="str">
        <f ca="1">IF(AND('Pjt Insight Project List'!AO350&lt;TODAY()-120,ISTEXT('Pjt Insight Project List'!B350:B350)),'Pjt Insight Project List'!B350:B350,"")</f>
        <v/>
      </c>
      <c r="E350" s="43" t="str">
        <f ca="1">IF(AND('Pjt Insight Project List'!AO350&lt;TODAY()-120,ISNUMBER('Pjt Insight Project List'!A350:A350)),'Pjt Insight Project List'!A350:A350,"")</f>
        <v/>
      </c>
      <c r="F350" s="43" t="str">
        <f ca="1">IF(AND('Pjt Insight Project List'!AO350&lt;TODAY()-120,ISTEXT('Pjt Insight Project List'!M350:M350)),("Next Milestone Date Is: "&amp;'Pjt Insight Project List'!M350:M350)&amp;CHAR(10)&amp;"Determine when the next deliverable will be (the tgt date can be a WGM or Ballot Cycle); send dates to pmo@HL7.org.","")</f>
        <v/>
      </c>
    </row>
    <row r="351" spans="1:6" s="70" customFormat="1">
      <c r="A351" s="73" t="s">
        <v>565</v>
      </c>
      <c r="B351" s="43" t="str">
        <f ca="1">IF(AND('Pjt Insight Project List'!AO351&lt;TODAY()-120,ISTEXT('Pjt Insight Project List'!C351:C351)),"Pjt Insight Next Milestone Behind&gt;120 Days","")</f>
        <v/>
      </c>
      <c r="C351" s="43" t="str">
        <f ca="1">IF(AND('Pjt Insight Project List'!AO351&lt;TODAY()-120,ISTEXT('Pjt Insight Project List'!C351:C351)),'Pjt Insight Project List'!C351:C351,"")</f>
        <v/>
      </c>
      <c r="D351" s="43" t="str">
        <f ca="1">IF(AND('Pjt Insight Project List'!AO351&lt;TODAY()-120,ISTEXT('Pjt Insight Project List'!B351:B351)),'Pjt Insight Project List'!B351:B351,"")</f>
        <v/>
      </c>
      <c r="E351" s="43" t="str">
        <f ca="1">IF(AND('Pjt Insight Project List'!AO351&lt;TODAY()-120,ISNUMBER('Pjt Insight Project List'!A351:A351)),'Pjt Insight Project List'!A351:A351,"")</f>
        <v/>
      </c>
      <c r="F351" s="43" t="str">
        <f ca="1">IF(AND('Pjt Insight Project List'!AO351&lt;TODAY()-120,ISTEXT('Pjt Insight Project List'!M351:M351)),("Next Milestone Date Is: "&amp;'Pjt Insight Project List'!M351:M351)&amp;CHAR(10)&amp;"Determine when the next deliverable will be (the tgt date can be a WGM or Ballot Cycle); send dates to pmo@HL7.org.","")</f>
        <v/>
      </c>
    </row>
    <row r="352" spans="1:6" s="70" customFormat="1">
      <c r="A352" s="76" t="s">
        <v>566</v>
      </c>
      <c r="B352" s="43" t="str">
        <f ca="1">IF(AND('Pjt Insight Project List'!AO352&lt;TODAY()-120,ISTEXT('Pjt Insight Project List'!C352:C352)),"Pjt Insight Next Milestone Behind&gt;120 Days","")</f>
        <v/>
      </c>
      <c r="C352" s="43" t="str">
        <f ca="1">IF(AND('Pjt Insight Project List'!AO352&lt;TODAY()-120,ISTEXT('Pjt Insight Project List'!C352:C352)),'Pjt Insight Project List'!C352:C352,"")</f>
        <v/>
      </c>
      <c r="D352" s="43" t="str">
        <f ca="1">IF(AND('Pjt Insight Project List'!AO352&lt;TODAY()-120,ISTEXT('Pjt Insight Project List'!B352:B352)),'Pjt Insight Project List'!B352:B352,"")</f>
        <v/>
      </c>
      <c r="E352" s="43" t="str">
        <f ca="1">IF(AND('Pjt Insight Project List'!AO352&lt;TODAY()-120,ISNUMBER('Pjt Insight Project List'!A352:A352)),'Pjt Insight Project List'!A352:A352,"")</f>
        <v/>
      </c>
      <c r="F352" s="43" t="str">
        <f ca="1">IF(AND('Pjt Insight Project List'!AO352&lt;TODAY()-120,ISTEXT('Pjt Insight Project List'!M352:M352)),("Next Milestone Date Is: "&amp;'Pjt Insight Project List'!M352:M352)&amp;CHAR(10)&amp;"Determine when the next deliverable will be (the tgt date can be a WGM or Ballot Cycle); send dates to pmo@HL7.org.","")</f>
        <v/>
      </c>
    </row>
    <row r="353" spans="1:6" s="70" customFormat="1">
      <c r="A353" s="73" t="s">
        <v>567</v>
      </c>
      <c r="B353" s="43" t="str">
        <f ca="1">IF(AND('Pjt Insight Project List'!AO353&lt;TODAY()-120,ISTEXT('Pjt Insight Project List'!C353:C353)),"Pjt Insight Next Milestone Behind&gt;120 Days","")</f>
        <v/>
      </c>
      <c r="C353" s="43" t="str">
        <f ca="1">IF(AND('Pjt Insight Project List'!AO353&lt;TODAY()-120,ISTEXT('Pjt Insight Project List'!C353:C353)),'Pjt Insight Project List'!C353:C353,"")</f>
        <v/>
      </c>
      <c r="D353" s="43" t="str">
        <f ca="1">IF(AND('Pjt Insight Project List'!AO353&lt;TODAY()-120,ISTEXT('Pjt Insight Project List'!B353:B353)),'Pjt Insight Project List'!B353:B353,"")</f>
        <v/>
      </c>
      <c r="E353" s="43" t="str">
        <f ca="1">IF(AND('Pjt Insight Project List'!AO353&lt;TODAY()-120,ISNUMBER('Pjt Insight Project List'!A353:A353)),'Pjt Insight Project List'!A353:A353,"")</f>
        <v/>
      </c>
      <c r="F353" s="43" t="str">
        <f ca="1">IF(AND('Pjt Insight Project List'!AO353&lt;TODAY()-120,ISTEXT('Pjt Insight Project List'!M353:M353)),("Next Milestone Date Is: "&amp;'Pjt Insight Project List'!M353:M353)&amp;CHAR(10)&amp;"Determine when the next deliverable will be (the tgt date can be a WGM or Ballot Cycle); send dates to pmo@HL7.org.","")</f>
        <v/>
      </c>
    </row>
    <row r="354" spans="1:6" s="70" customFormat="1">
      <c r="A354" s="73" t="s">
        <v>568</v>
      </c>
      <c r="B354" s="43" t="str">
        <f ca="1">IF(AND('Pjt Insight Project List'!AO354&lt;TODAY()-120,ISTEXT('Pjt Insight Project List'!C354:C354)),"Pjt Insight Next Milestone Behind&gt;120 Days","")</f>
        <v/>
      </c>
      <c r="C354" s="43" t="str">
        <f ca="1">IF(AND('Pjt Insight Project List'!AO354&lt;TODAY()-120,ISTEXT('Pjt Insight Project List'!C354:C354)),'Pjt Insight Project List'!C354:C354,"")</f>
        <v/>
      </c>
      <c r="D354" s="43" t="str">
        <f ca="1">IF(AND('Pjt Insight Project List'!AO354&lt;TODAY()-120,ISTEXT('Pjt Insight Project List'!B354:B354)),'Pjt Insight Project List'!B354:B354,"")</f>
        <v/>
      </c>
      <c r="E354" s="43" t="str">
        <f ca="1">IF(AND('Pjt Insight Project List'!AO354&lt;TODAY()-120,ISNUMBER('Pjt Insight Project List'!A354:A354)),'Pjt Insight Project List'!A354:A354,"")</f>
        <v/>
      </c>
      <c r="F354" s="43" t="str">
        <f ca="1">IF(AND('Pjt Insight Project List'!AO354&lt;TODAY()-120,ISTEXT('Pjt Insight Project List'!M354:M354)),("Next Milestone Date Is: "&amp;'Pjt Insight Project List'!M354:M354)&amp;CHAR(10)&amp;"Determine when the next deliverable will be (the tgt date can be a WGM or Ballot Cycle); send dates to pmo@HL7.org.","")</f>
        <v/>
      </c>
    </row>
    <row r="355" spans="1:6" s="70" customFormat="1">
      <c r="A355" s="76" t="s">
        <v>569</v>
      </c>
      <c r="B355" s="43" t="str">
        <f ca="1">IF(AND('Pjt Insight Project List'!AO355&lt;TODAY()-120,ISTEXT('Pjt Insight Project List'!C355:C355)),"Pjt Insight Next Milestone Behind&gt;120 Days","")</f>
        <v/>
      </c>
      <c r="C355" s="43" t="str">
        <f ca="1">IF(AND('Pjt Insight Project List'!AO355&lt;TODAY()-120,ISTEXT('Pjt Insight Project List'!C355:C355)),'Pjt Insight Project List'!C355:C355,"")</f>
        <v/>
      </c>
      <c r="D355" s="43" t="str">
        <f ca="1">IF(AND('Pjt Insight Project List'!AO355&lt;TODAY()-120,ISTEXT('Pjt Insight Project List'!B355:B355)),'Pjt Insight Project List'!B355:B355,"")</f>
        <v/>
      </c>
      <c r="E355" s="43" t="str">
        <f ca="1">IF(AND('Pjt Insight Project List'!AO355&lt;TODAY()-120,ISNUMBER('Pjt Insight Project List'!A355:A355)),'Pjt Insight Project List'!A355:A355,"")</f>
        <v/>
      </c>
      <c r="F355" s="43" t="str">
        <f ca="1">IF(AND('Pjt Insight Project List'!AO355&lt;TODAY()-120,ISTEXT('Pjt Insight Project List'!M355:M355)),("Next Milestone Date Is: "&amp;'Pjt Insight Project List'!M355:M355)&amp;CHAR(10)&amp;"Determine when the next deliverable will be (the tgt date can be a WGM or Ballot Cycle); send dates to pmo@HL7.org.","")</f>
        <v/>
      </c>
    </row>
    <row r="356" spans="1:6" s="70" customFormat="1">
      <c r="A356" s="73" t="s">
        <v>570</v>
      </c>
      <c r="B356" s="43" t="str">
        <f ca="1">IF(AND('Pjt Insight Project List'!AO356&lt;TODAY()-120,ISTEXT('Pjt Insight Project List'!C356:C356)),"Pjt Insight Next Milestone Behind&gt;120 Days","")</f>
        <v/>
      </c>
      <c r="C356" s="43" t="str">
        <f ca="1">IF(AND('Pjt Insight Project List'!AO356&lt;TODAY()-120,ISTEXT('Pjt Insight Project List'!C356:C356)),'Pjt Insight Project List'!C356:C356,"")</f>
        <v/>
      </c>
      <c r="D356" s="43" t="str">
        <f ca="1">IF(AND('Pjt Insight Project List'!AO356&lt;TODAY()-120,ISTEXT('Pjt Insight Project List'!B356:B356)),'Pjt Insight Project List'!B356:B356,"")</f>
        <v/>
      </c>
      <c r="E356" s="43" t="str">
        <f ca="1">IF(AND('Pjt Insight Project List'!AO356&lt;TODAY()-120,ISNUMBER('Pjt Insight Project List'!A356:A356)),'Pjt Insight Project List'!A356:A356,"")</f>
        <v/>
      </c>
      <c r="F356" s="43" t="str">
        <f ca="1">IF(AND('Pjt Insight Project List'!AO356&lt;TODAY()-120,ISTEXT('Pjt Insight Project List'!M356:M356)),("Next Milestone Date Is: "&amp;'Pjt Insight Project List'!M356:M356)&amp;CHAR(10)&amp;"Determine when the next deliverable will be (the tgt date can be a WGM or Ballot Cycle); send dates to pmo@HL7.org.","")</f>
        <v/>
      </c>
    </row>
    <row r="357" spans="1:6" s="70" customFormat="1">
      <c r="A357" s="73" t="s">
        <v>571</v>
      </c>
      <c r="B357" s="43" t="str">
        <f ca="1">IF(AND('Pjt Insight Project List'!AO357&lt;TODAY()-120,ISTEXT('Pjt Insight Project List'!C357:C357)),"Pjt Insight Next Milestone Behind&gt;120 Days","")</f>
        <v/>
      </c>
      <c r="C357" s="43" t="str">
        <f ca="1">IF(AND('Pjt Insight Project List'!AO357&lt;TODAY()-120,ISTEXT('Pjt Insight Project List'!C357:C357)),'Pjt Insight Project List'!C357:C357,"")</f>
        <v/>
      </c>
      <c r="D357" s="43" t="str">
        <f ca="1">IF(AND('Pjt Insight Project List'!AO357&lt;TODAY()-120,ISTEXT('Pjt Insight Project List'!B357:B357)),'Pjt Insight Project List'!B357:B357,"")</f>
        <v/>
      </c>
      <c r="E357" s="43" t="str">
        <f ca="1">IF(AND('Pjt Insight Project List'!AO357&lt;TODAY()-120,ISNUMBER('Pjt Insight Project List'!A357:A357)),'Pjt Insight Project List'!A357:A357,"")</f>
        <v/>
      </c>
      <c r="F357" s="43" t="str">
        <f ca="1">IF(AND('Pjt Insight Project List'!AO357&lt;TODAY()-120,ISTEXT('Pjt Insight Project List'!M357:M357)),("Next Milestone Date Is: "&amp;'Pjt Insight Project List'!M357:M357)&amp;CHAR(10)&amp;"Determine when the next deliverable will be (the tgt date can be a WGM or Ballot Cycle); send dates to pmo@HL7.org.","")</f>
        <v/>
      </c>
    </row>
    <row r="358" spans="1:6" s="70" customFormat="1">
      <c r="A358" s="76" t="s">
        <v>572</v>
      </c>
      <c r="B358" s="43" t="str">
        <f ca="1">IF(AND('Pjt Insight Project List'!AO358&lt;TODAY()-120,ISTEXT('Pjt Insight Project List'!C358:C358)),"Pjt Insight Next Milestone Behind&gt;120 Days","")</f>
        <v/>
      </c>
      <c r="C358" s="43" t="str">
        <f ca="1">IF(AND('Pjt Insight Project List'!AO358&lt;TODAY()-120,ISTEXT('Pjt Insight Project List'!C358:C358)),'Pjt Insight Project List'!C358:C358,"")</f>
        <v/>
      </c>
      <c r="D358" s="43" t="str">
        <f ca="1">IF(AND('Pjt Insight Project List'!AO358&lt;TODAY()-120,ISTEXT('Pjt Insight Project List'!B358:B358)),'Pjt Insight Project List'!B358:B358,"")</f>
        <v/>
      </c>
      <c r="E358" s="43" t="str">
        <f ca="1">IF(AND('Pjt Insight Project List'!AO358&lt;TODAY()-120,ISNUMBER('Pjt Insight Project List'!A358:A358)),'Pjt Insight Project List'!A358:A358,"")</f>
        <v/>
      </c>
      <c r="F358" s="43" t="str">
        <f ca="1">IF(AND('Pjt Insight Project List'!AO358&lt;TODAY()-120,ISTEXT('Pjt Insight Project List'!M358:M358)),("Next Milestone Date Is: "&amp;'Pjt Insight Project List'!M358:M358)&amp;CHAR(10)&amp;"Determine when the next deliverable will be (the tgt date can be a WGM or Ballot Cycle); send dates to pmo@HL7.org.","")</f>
        <v/>
      </c>
    </row>
    <row r="359" spans="1:6" s="70" customFormat="1">
      <c r="A359" s="73" t="s">
        <v>573</v>
      </c>
      <c r="B359" s="43" t="str">
        <f ca="1">IF(AND('Pjt Insight Project List'!AO359&lt;TODAY()-120,ISTEXT('Pjt Insight Project List'!C359:C359)),"Pjt Insight Next Milestone Behind&gt;120 Days","")</f>
        <v/>
      </c>
      <c r="C359" s="43" t="str">
        <f ca="1">IF(AND('Pjt Insight Project List'!AO359&lt;TODAY()-120,ISTEXT('Pjt Insight Project List'!C359:C359)),'Pjt Insight Project List'!C359:C359,"")</f>
        <v/>
      </c>
      <c r="D359" s="43" t="str">
        <f ca="1">IF(AND('Pjt Insight Project List'!AO359&lt;TODAY()-120,ISTEXT('Pjt Insight Project List'!B359:B359)),'Pjt Insight Project List'!B359:B359,"")</f>
        <v/>
      </c>
      <c r="E359" s="43" t="str">
        <f ca="1">IF(AND('Pjt Insight Project List'!AO359&lt;TODAY()-120,ISNUMBER('Pjt Insight Project List'!A359:A359)),'Pjt Insight Project List'!A359:A359,"")</f>
        <v/>
      </c>
      <c r="F359" s="43" t="str">
        <f ca="1">IF(AND('Pjt Insight Project List'!AO359&lt;TODAY()-120,ISTEXT('Pjt Insight Project List'!M359:M359)),("Next Milestone Date Is: "&amp;'Pjt Insight Project List'!M359:M359)&amp;CHAR(10)&amp;"Determine when the next deliverable will be (the tgt date can be a WGM or Ballot Cycle); send dates to pmo@HL7.org.","")</f>
        <v/>
      </c>
    </row>
    <row r="360" spans="1:6" s="70" customFormat="1">
      <c r="A360" s="73" t="s">
        <v>574</v>
      </c>
      <c r="B360" s="43" t="str">
        <f ca="1">IF(AND('Pjt Insight Project List'!AO360&lt;TODAY()-120,ISTEXT('Pjt Insight Project List'!C360:C360)),"Pjt Insight Next Milestone Behind&gt;120 Days","")</f>
        <v/>
      </c>
      <c r="C360" s="43" t="str">
        <f ca="1">IF(AND('Pjt Insight Project List'!AO360&lt;TODAY()-120,ISTEXT('Pjt Insight Project List'!C360:C360)),'Pjt Insight Project List'!C360:C360,"")</f>
        <v/>
      </c>
      <c r="D360" s="43" t="str">
        <f ca="1">IF(AND('Pjt Insight Project List'!AO360&lt;TODAY()-120,ISTEXT('Pjt Insight Project List'!B360:B360)),'Pjt Insight Project List'!B360:B360,"")</f>
        <v/>
      </c>
      <c r="E360" s="43" t="str">
        <f ca="1">IF(AND('Pjt Insight Project List'!AO360&lt;TODAY()-120,ISNUMBER('Pjt Insight Project List'!A360:A360)),'Pjt Insight Project List'!A360:A360,"")</f>
        <v/>
      </c>
      <c r="F360" s="43" t="str">
        <f ca="1">IF(AND('Pjt Insight Project List'!AO360&lt;TODAY()-120,ISTEXT('Pjt Insight Project List'!M360:M360)),("Next Milestone Date Is: "&amp;'Pjt Insight Project List'!M360:M360)&amp;CHAR(10)&amp;"Determine when the next deliverable will be (the tgt date can be a WGM or Ballot Cycle); send dates to pmo@HL7.org.","")</f>
        <v/>
      </c>
    </row>
    <row r="361" spans="1:6" s="70" customFormat="1">
      <c r="A361" s="76" t="s">
        <v>575</v>
      </c>
      <c r="B361" s="43" t="str">
        <f ca="1">IF(AND('Pjt Insight Project List'!AO361&lt;TODAY()-120,ISTEXT('Pjt Insight Project List'!C361:C361)),"Pjt Insight Next Milestone Behind&gt;120 Days","")</f>
        <v/>
      </c>
      <c r="C361" s="43" t="str">
        <f ca="1">IF(AND('Pjt Insight Project List'!AO361&lt;TODAY()-120,ISTEXT('Pjt Insight Project List'!C361:C361)),'Pjt Insight Project List'!C361:C361,"")</f>
        <v/>
      </c>
      <c r="D361" s="43" t="str">
        <f ca="1">IF(AND('Pjt Insight Project List'!AO361&lt;TODAY()-120,ISTEXT('Pjt Insight Project List'!B361:B361)),'Pjt Insight Project List'!B361:B361,"")</f>
        <v/>
      </c>
      <c r="E361" s="43" t="str">
        <f ca="1">IF(AND('Pjt Insight Project List'!AO361&lt;TODAY()-120,ISNUMBER('Pjt Insight Project List'!A361:A361)),'Pjt Insight Project List'!A361:A361,"")</f>
        <v/>
      </c>
      <c r="F361" s="43" t="str">
        <f ca="1">IF(AND('Pjt Insight Project List'!AO361&lt;TODAY()-120,ISTEXT('Pjt Insight Project List'!M361:M361)),("Next Milestone Date Is: "&amp;'Pjt Insight Project List'!M361:M361)&amp;CHAR(10)&amp;"Determine when the next deliverable will be (the tgt date can be a WGM or Ballot Cycle); send dates to pmo@HL7.org.","")</f>
        <v/>
      </c>
    </row>
    <row r="362" spans="1:6" s="70" customFormat="1">
      <c r="A362" s="73" t="s">
        <v>576</v>
      </c>
      <c r="B362" s="43" t="str">
        <f ca="1">IF(AND('Pjt Insight Project List'!AO362&lt;TODAY()-120,ISTEXT('Pjt Insight Project List'!C362:C362)),"Pjt Insight Next Milestone Behind&gt;120 Days","")</f>
        <v/>
      </c>
      <c r="C362" s="43" t="str">
        <f ca="1">IF(AND('Pjt Insight Project List'!AO362&lt;TODAY()-120,ISTEXT('Pjt Insight Project List'!C362:C362)),'Pjt Insight Project List'!C362:C362,"")</f>
        <v/>
      </c>
      <c r="D362" s="43" t="str">
        <f ca="1">IF(AND('Pjt Insight Project List'!AO362&lt;TODAY()-120,ISTEXT('Pjt Insight Project List'!B362:B362)),'Pjt Insight Project List'!B362:B362,"")</f>
        <v/>
      </c>
      <c r="E362" s="43" t="str">
        <f ca="1">IF(AND('Pjt Insight Project List'!AO362&lt;TODAY()-120,ISNUMBER('Pjt Insight Project List'!A362:A362)),'Pjt Insight Project List'!A362:A362,"")</f>
        <v/>
      </c>
      <c r="F362" s="43" t="str">
        <f ca="1">IF(AND('Pjt Insight Project List'!AO362&lt;TODAY()-120,ISTEXT('Pjt Insight Project List'!M362:M362)),("Next Milestone Date Is: "&amp;'Pjt Insight Project List'!M362:M362)&amp;CHAR(10)&amp;"Determine when the next deliverable will be (the tgt date can be a WGM or Ballot Cycle); send dates to pmo@HL7.org.","")</f>
        <v/>
      </c>
    </row>
    <row r="363" spans="1:6" s="70" customFormat="1">
      <c r="A363" s="73" t="s">
        <v>577</v>
      </c>
      <c r="B363" s="43" t="str">
        <f ca="1">IF(AND('Pjt Insight Project List'!AO363&lt;TODAY()-120,ISTEXT('Pjt Insight Project List'!C363:C363)),"Pjt Insight Next Milestone Behind&gt;120 Days","")</f>
        <v/>
      </c>
      <c r="C363" s="43" t="str">
        <f ca="1">IF(AND('Pjt Insight Project List'!AO363&lt;TODAY()-120,ISTEXT('Pjt Insight Project List'!C363:C363)),'Pjt Insight Project List'!C363:C363,"")</f>
        <v/>
      </c>
      <c r="D363" s="43" t="str">
        <f ca="1">IF(AND('Pjt Insight Project List'!AO363&lt;TODAY()-120,ISTEXT('Pjt Insight Project List'!B363:B363)),'Pjt Insight Project List'!B363:B363,"")</f>
        <v/>
      </c>
      <c r="E363" s="43" t="str">
        <f ca="1">IF(AND('Pjt Insight Project List'!AO363&lt;TODAY()-120,ISNUMBER('Pjt Insight Project List'!A363:A363)),'Pjt Insight Project List'!A363:A363,"")</f>
        <v/>
      </c>
      <c r="F363" s="43" t="str">
        <f ca="1">IF(AND('Pjt Insight Project List'!AO363&lt;TODAY()-120,ISTEXT('Pjt Insight Project List'!M363:M363)),("Next Milestone Date Is: "&amp;'Pjt Insight Project List'!M363:M363)&amp;CHAR(10)&amp;"Determine when the next deliverable will be (the tgt date can be a WGM or Ballot Cycle); send dates to pmo@HL7.org.","")</f>
        <v/>
      </c>
    </row>
    <row r="364" spans="1:6" s="70" customFormat="1">
      <c r="A364" s="76" t="s">
        <v>578</v>
      </c>
      <c r="B364" s="43" t="str">
        <f ca="1">IF(AND('Pjt Insight Project List'!AO364&lt;TODAY()-120,ISTEXT('Pjt Insight Project List'!C364:C364)),"Pjt Insight Next Milestone Behind&gt;120 Days","")</f>
        <v/>
      </c>
      <c r="C364" s="43" t="str">
        <f ca="1">IF(AND('Pjt Insight Project List'!AO364&lt;TODAY()-120,ISTEXT('Pjt Insight Project List'!C364:C364)),'Pjt Insight Project List'!C364:C364,"")</f>
        <v/>
      </c>
      <c r="D364" s="43" t="str">
        <f ca="1">IF(AND('Pjt Insight Project List'!AO364&lt;TODAY()-120,ISTEXT('Pjt Insight Project List'!B364:B364)),'Pjt Insight Project List'!B364:B364,"")</f>
        <v/>
      </c>
      <c r="E364" s="43" t="str">
        <f ca="1">IF(AND('Pjt Insight Project List'!AO364&lt;TODAY()-120,ISNUMBER('Pjt Insight Project List'!A364:A364)),'Pjt Insight Project List'!A364:A364,"")</f>
        <v/>
      </c>
      <c r="F364" s="43" t="str">
        <f ca="1">IF(AND('Pjt Insight Project List'!AO364&lt;TODAY()-120,ISTEXT('Pjt Insight Project List'!M364:M364)),("Next Milestone Date Is: "&amp;'Pjt Insight Project List'!M364:M364)&amp;CHAR(10)&amp;"Determine when the next deliverable will be (the tgt date can be a WGM or Ballot Cycle); send dates to pmo@HL7.org.","")</f>
        <v/>
      </c>
    </row>
    <row r="365" spans="1:6" s="70" customFormat="1">
      <c r="A365" s="73" t="s">
        <v>579</v>
      </c>
      <c r="B365" s="43" t="str">
        <f ca="1">IF(AND('Pjt Insight Project List'!AO365&lt;TODAY()-120,ISTEXT('Pjt Insight Project List'!C365:C365)),"Pjt Insight Next Milestone Behind&gt;120 Days","")</f>
        <v/>
      </c>
      <c r="C365" s="43" t="str">
        <f ca="1">IF(AND('Pjt Insight Project List'!AO365&lt;TODAY()-120,ISTEXT('Pjt Insight Project List'!C365:C365)),'Pjt Insight Project List'!C365:C365,"")</f>
        <v/>
      </c>
      <c r="D365" s="43" t="str">
        <f ca="1">IF(AND('Pjt Insight Project List'!AO365&lt;TODAY()-120,ISTEXT('Pjt Insight Project List'!B365:B365)),'Pjt Insight Project List'!B365:B365,"")</f>
        <v/>
      </c>
      <c r="E365" s="43" t="str">
        <f ca="1">IF(AND('Pjt Insight Project List'!AO365&lt;TODAY()-120,ISNUMBER('Pjt Insight Project List'!A365:A365)),'Pjt Insight Project List'!A365:A365,"")</f>
        <v/>
      </c>
      <c r="F365" s="43" t="str">
        <f ca="1">IF(AND('Pjt Insight Project List'!AO365&lt;TODAY()-120,ISTEXT('Pjt Insight Project List'!M365:M365)),("Next Milestone Date Is: "&amp;'Pjt Insight Project List'!M365:M365)&amp;CHAR(10)&amp;"Determine when the next deliverable will be (the tgt date can be a WGM or Ballot Cycle); send dates to pmo@HL7.org.","")</f>
        <v/>
      </c>
    </row>
    <row r="366" spans="1:6" s="70" customFormat="1">
      <c r="A366" s="73" t="s">
        <v>580</v>
      </c>
      <c r="B366" s="43" t="str">
        <f ca="1">IF(AND('Pjt Insight Project List'!AO366&lt;TODAY()-120,ISTEXT('Pjt Insight Project List'!C366:C366)),"Pjt Insight Next Milestone Behind&gt;120 Days","")</f>
        <v/>
      </c>
      <c r="C366" s="43" t="str">
        <f ca="1">IF(AND('Pjt Insight Project List'!AO366&lt;TODAY()-120,ISTEXT('Pjt Insight Project List'!C366:C366)),'Pjt Insight Project List'!C366:C366,"")</f>
        <v/>
      </c>
      <c r="D366" s="43" t="str">
        <f ca="1">IF(AND('Pjt Insight Project List'!AO366&lt;TODAY()-120,ISTEXT('Pjt Insight Project List'!B366:B366)),'Pjt Insight Project List'!B366:B366,"")</f>
        <v/>
      </c>
      <c r="E366" s="43" t="str">
        <f ca="1">IF(AND('Pjt Insight Project List'!AO366&lt;TODAY()-120,ISNUMBER('Pjt Insight Project List'!A366:A366)),'Pjt Insight Project List'!A366:A366,"")</f>
        <v/>
      </c>
      <c r="F366" s="43" t="str">
        <f ca="1">IF(AND('Pjt Insight Project List'!AO366&lt;TODAY()-120,ISTEXT('Pjt Insight Project List'!M366:M366)),("Next Milestone Date Is: "&amp;'Pjt Insight Project List'!M366:M366)&amp;CHAR(10)&amp;"Determine when the next deliverable will be (the tgt date can be a WGM or Ballot Cycle); send dates to pmo@HL7.org.","")</f>
        <v/>
      </c>
    </row>
    <row r="367" spans="1:6" s="70" customFormat="1">
      <c r="A367" s="76" t="s">
        <v>581</v>
      </c>
      <c r="B367" s="43" t="str">
        <f ca="1">IF(AND('Pjt Insight Project List'!AO367&lt;TODAY()-120,ISTEXT('Pjt Insight Project List'!C367:C367)),"Pjt Insight Next Milestone Behind&gt;120 Days","")</f>
        <v/>
      </c>
      <c r="C367" s="43" t="str">
        <f ca="1">IF(AND('Pjt Insight Project List'!AO367&lt;TODAY()-120,ISTEXT('Pjt Insight Project List'!C367:C367)),'Pjt Insight Project List'!C367:C367,"")</f>
        <v/>
      </c>
      <c r="D367" s="43" t="str">
        <f ca="1">IF(AND('Pjt Insight Project List'!AO367&lt;TODAY()-120,ISTEXT('Pjt Insight Project List'!B367:B367)),'Pjt Insight Project List'!B367:B367,"")</f>
        <v/>
      </c>
      <c r="E367" s="43" t="str">
        <f ca="1">IF(AND('Pjt Insight Project List'!AO367&lt;TODAY()-120,ISNUMBER('Pjt Insight Project List'!A367:A367)),'Pjt Insight Project List'!A367:A367,"")</f>
        <v/>
      </c>
      <c r="F367" s="43" t="str">
        <f ca="1">IF(AND('Pjt Insight Project List'!AO367&lt;TODAY()-120,ISTEXT('Pjt Insight Project List'!M367:M367)),("Next Milestone Date Is: "&amp;'Pjt Insight Project List'!M367:M367)&amp;CHAR(10)&amp;"Determine when the next deliverable will be (the tgt date can be a WGM or Ballot Cycle); send dates to pmo@HL7.org.","")</f>
        <v/>
      </c>
    </row>
    <row r="368" spans="1:6" s="70" customFormat="1">
      <c r="A368" s="73" t="s">
        <v>582</v>
      </c>
      <c r="B368" s="43" t="str">
        <f ca="1">IF(AND('Pjt Insight Project List'!AO368&lt;TODAY()-120,ISTEXT('Pjt Insight Project List'!C368:C368)),"Pjt Insight Next Milestone Behind&gt;120 Days","")</f>
        <v/>
      </c>
      <c r="C368" s="43" t="str">
        <f ca="1">IF(AND('Pjt Insight Project List'!AO368&lt;TODAY()-120,ISTEXT('Pjt Insight Project List'!C368:C368)),'Pjt Insight Project List'!C368:C368,"")</f>
        <v/>
      </c>
      <c r="D368" s="43" t="str">
        <f ca="1">IF(AND('Pjt Insight Project List'!AO368&lt;TODAY()-120,ISTEXT('Pjt Insight Project List'!B368:B368)),'Pjt Insight Project List'!B368:B368,"")</f>
        <v/>
      </c>
      <c r="E368" s="43" t="str">
        <f ca="1">IF(AND('Pjt Insight Project List'!AO368&lt;TODAY()-120,ISNUMBER('Pjt Insight Project List'!A368:A368)),'Pjt Insight Project List'!A368:A368,"")</f>
        <v/>
      </c>
      <c r="F368" s="43" t="str">
        <f ca="1">IF(AND('Pjt Insight Project List'!AO368&lt;TODAY()-120,ISTEXT('Pjt Insight Project List'!M368:M368)),("Next Milestone Date Is: "&amp;'Pjt Insight Project List'!M368:M368)&amp;CHAR(10)&amp;"Determine when the next deliverable will be (the tgt date can be a WGM or Ballot Cycle); send dates to pmo@HL7.org.","")</f>
        <v/>
      </c>
    </row>
    <row r="369" spans="1:6" s="70" customFormat="1">
      <c r="A369" s="73" t="s">
        <v>583</v>
      </c>
      <c r="B369" s="43" t="str">
        <f ca="1">IF(AND('Pjt Insight Project List'!AO369&lt;TODAY()-120,ISTEXT('Pjt Insight Project List'!C369:C369)),"Pjt Insight Next Milestone Behind&gt;120 Days","")</f>
        <v/>
      </c>
      <c r="C369" s="43" t="str">
        <f ca="1">IF(AND('Pjt Insight Project List'!AO369&lt;TODAY()-120,ISTEXT('Pjt Insight Project List'!C369:C369)),'Pjt Insight Project List'!C369:C369,"")</f>
        <v/>
      </c>
      <c r="D369" s="43" t="str">
        <f ca="1">IF(AND('Pjt Insight Project List'!AO369&lt;TODAY()-120,ISTEXT('Pjt Insight Project List'!B369:B369)),'Pjt Insight Project List'!B369:B369,"")</f>
        <v/>
      </c>
      <c r="E369" s="43" t="str">
        <f ca="1">IF(AND('Pjt Insight Project List'!AO369&lt;TODAY()-120,ISNUMBER('Pjt Insight Project List'!A369:A369)),'Pjt Insight Project List'!A369:A369,"")</f>
        <v/>
      </c>
      <c r="F369" s="43" t="str">
        <f ca="1">IF(AND('Pjt Insight Project List'!AO369&lt;TODAY()-120,ISTEXT('Pjt Insight Project List'!M369:M369)),("Next Milestone Date Is: "&amp;'Pjt Insight Project List'!M369:M369)&amp;CHAR(10)&amp;"Determine when the next deliverable will be (the tgt date can be a WGM or Ballot Cycle); send dates to pmo@HL7.org.","")</f>
        <v/>
      </c>
    </row>
    <row r="370" spans="1:6" s="70" customFormat="1">
      <c r="A370" s="76" t="s">
        <v>584</v>
      </c>
      <c r="B370" s="43" t="str">
        <f ca="1">IF(AND('Pjt Insight Project List'!AO370&lt;TODAY()-120,ISTEXT('Pjt Insight Project List'!C370:C370)),"Pjt Insight Next Milestone Behind&gt;120 Days","")</f>
        <v/>
      </c>
      <c r="C370" s="43" t="str">
        <f ca="1">IF(AND('Pjt Insight Project List'!AO370&lt;TODAY()-120,ISTEXT('Pjt Insight Project List'!C370:C370)),'Pjt Insight Project List'!C370:C370,"")</f>
        <v/>
      </c>
      <c r="D370" s="43" t="str">
        <f ca="1">IF(AND('Pjt Insight Project List'!AO370&lt;TODAY()-120,ISTEXT('Pjt Insight Project List'!B370:B370)),'Pjt Insight Project List'!B370:B370,"")</f>
        <v/>
      </c>
      <c r="E370" s="43" t="str">
        <f ca="1">IF(AND('Pjt Insight Project List'!AO370&lt;TODAY()-120,ISNUMBER('Pjt Insight Project List'!A370:A370)),'Pjt Insight Project List'!A370:A370,"")</f>
        <v/>
      </c>
      <c r="F370" s="43" t="str">
        <f ca="1">IF(AND('Pjt Insight Project List'!AO370&lt;TODAY()-120,ISTEXT('Pjt Insight Project List'!M370:M370)),("Next Milestone Date Is: "&amp;'Pjt Insight Project List'!M370:M370)&amp;CHAR(10)&amp;"Determine when the next deliverable will be (the tgt date can be a WGM or Ballot Cycle); send dates to pmo@HL7.org.","")</f>
        <v/>
      </c>
    </row>
    <row r="371" spans="1:6" s="70" customFormat="1">
      <c r="A371" s="73" t="s">
        <v>585</v>
      </c>
      <c r="B371" s="43" t="str">
        <f ca="1">IF(AND('Pjt Insight Project List'!AO371&lt;TODAY()-120,ISTEXT('Pjt Insight Project List'!C371:C371)),"Pjt Insight Next Milestone Behind&gt;120 Days","")</f>
        <v/>
      </c>
      <c r="C371" s="43" t="str">
        <f ca="1">IF(AND('Pjt Insight Project List'!AO371&lt;TODAY()-120,ISTEXT('Pjt Insight Project List'!C371:C371)),'Pjt Insight Project List'!C371:C371,"")</f>
        <v/>
      </c>
      <c r="D371" s="43" t="str">
        <f ca="1">IF(AND('Pjt Insight Project List'!AO371&lt;TODAY()-120,ISTEXT('Pjt Insight Project List'!B371:B371)),'Pjt Insight Project List'!B371:B371,"")</f>
        <v/>
      </c>
      <c r="E371" s="43" t="str">
        <f ca="1">IF(AND('Pjt Insight Project List'!AO371&lt;TODAY()-120,ISNUMBER('Pjt Insight Project List'!A371:A371)),'Pjt Insight Project List'!A371:A371,"")</f>
        <v/>
      </c>
      <c r="F371" s="43" t="str">
        <f ca="1">IF(AND('Pjt Insight Project List'!AO371&lt;TODAY()-120,ISTEXT('Pjt Insight Project List'!M371:M371)),("Next Milestone Date Is: "&amp;'Pjt Insight Project List'!M371:M371)&amp;CHAR(10)&amp;"Determine when the next deliverable will be (the tgt date can be a WGM or Ballot Cycle); send dates to pmo@HL7.org.","")</f>
        <v/>
      </c>
    </row>
    <row r="372" spans="1:6" s="70" customFormat="1">
      <c r="A372" s="73" t="s">
        <v>586</v>
      </c>
      <c r="B372" s="43" t="str">
        <f ca="1">IF(AND('Pjt Insight Project List'!AO372&lt;TODAY()-120,ISTEXT('Pjt Insight Project List'!C372:C372)),"Pjt Insight Next Milestone Behind&gt;120 Days","")</f>
        <v/>
      </c>
      <c r="C372" s="43" t="str">
        <f ca="1">IF(AND('Pjt Insight Project List'!AO372&lt;TODAY()-120,ISTEXT('Pjt Insight Project List'!C372:C372)),'Pjt Insight Project List'!C372:C372,"")</f>
        <v/>
      </c>
      <c r="D372" s="43" t="str">
        <f ca="1">IF(AND('Pjt Insight Project List'!AO372&lt;TODAY()-120,ISTEXT('Pjt Insight Project List'!B372:B372)),'Pjt Insight Project List'!B372:B372,"")</f>
        <v/>
      </c>
      <c r="E372" s="43" t="str">
        <f ca="1">IF(AND('Pjt Insight Project List'!AO372&lt;TODAY()-120,ISNUMBER('Pjt Insight Project List'!A372:A372)),'Pjt Insight Project List'!A372:A372,"")</f>
        <v/>
      </c>
      <c r="F372" s="43" t="str">
        <f ca="1">IF(AND('Pjt Insight Project List'!AO372&lt;TODAY()-120,ISTEXT('Pjt Insight Project List'!M372:M372)),("Next Milestone Date Is: "&amp;'Pjt Insight Project List'!M372:M372)&amp;CHAR(10)&amp;"Determine when the next deliverable will be (the tgt date can be a WGM or Ballot Cycle); send dates to pmo@HL7.org.","")</f>
        <v/>
      </c>
    </row>
    <row r="373" spans="1:6" s="70" customFormat="1">
      <c r="A373" s="76" t="s">
        <v>816</v>
      </c>
      <c r="B373" s="43" t="str">
        <f ca="1">IF(AND('Pjt Insight Project List'!AO373&lt;TODAY()-120,ISTEXT('Pjt Insight Project List'!C373:C373)),"Pjt Insight Next Milestone Behind&gt;120 Days","")</f>
        <v/>
      </c>
      <c r="C373" s="43" t="str">
        <f ca="1">IF(AND('Pjt Insight Project List'!AO373&lt;TODAY()-120,ISTEXT('Pjt Insight Project List'!C373:C373)),'Pjt Insight Project List'!C373:C373,"")</f>
        <v/>
      </c>
      <c r="D373" s="43" t="str">
        <f ca="1">IF(AND('Pjt Insight Project List'!AO373&lt;TODAY()-120,ISTEXT('Pjt Insight Project List'!B373:B373)),'Pjt Insight Project List'!B373:B373,"")</f>
        <v/>
      </c>
      <c r="E373" s="43" t="str">
        <f ca="1">IF(AND('Pjt Insight Project List'!AO373&lt;TODAY()-120,ISNUMBER('Pjt Insight Project List'!A373:A373)),'Pjt Insight Project List'!A373:A373,"")</f>
        <v/>
      </c>
      <c r="F373" s="43" t="str">
        <f ca="1">IF(AND('Pjt Insight Project List'!AO373&lt;TODAY()-120,ISTEXT('Pjt Insight Project List'!M373:M373)),("Next Milestone Date Is: "&amp;'Pjt Insight Project List'!M373:M373)&amp;CHAR(10)&amp;"Determine when the next deliverable will be (the tgt date can be a WGM or Ballot Cycle); send dates to pmo@HL7.org.","")</f>
        <v/>
      </c>
    </row>
    <row r="374" spans="1:6" s="70" customFormat="1">
      <c r="A374" s="73" t="s">
        <v>817</v>
      </c>
      <c r="B374" s="43" t="str">
        <f ca="1">IF(AND('Pjt Insight Project List'!AO374&lt;TODAY()-120,ISTEXT('Pjt Insight Project List'!C374:C374)),"Pjt Insight Next Milestone Behind&gt;120 Days","")</f>
        <v/>
      </c>
      <c r="C374" s="43" t="str">
        <f ca="1">IF(AND('Pjt Insight Project List'!AO374&lt;TODAY()-120,ISTEXT('Pjt Insight Project List'!C374:C374)),'Pjt Insight Project List'!C374:C374,"")</f>
        <v/>
      </c>
      <c r="D374" s="43" t="str">
        <f ca="1">IF(AND('Pjt Insight Project List'!AO374&lt;TODAY()-120,ISTEXT('Pjt Insight Project List'!B374:B374)),'Pjt Insight Project List'!B374:B374,"")</f>
        <v/>
      </c>
      <c r="E374" s="43" t="str">
        <f ca="1">IF(AND('Pjt Insight Project List'!AO374&lt;TODAY()-120,ISNUMBER('Pjt Insight Project List'!A374:A374)),'Pjt Insight Project List'!A374:A374,"")</f>
        <v/>
      </c>
      <c r="F374" s="43" t="str">
        <f ca="1">IF(AND('Pjt Insight Project List'!AO374&lt;TODAY()-120,ISTEXT('Pjt Insight Project List'!M374:M374)),("Next Milestone Date Is: "&amp;'Pjt Insight Project List'!M374:M374)&amp;CHAR(10)&amp;"Determine when the next deliverable will be (the tgt date can be a WGM or Ballot Cycle); send dates to pmo@HL7.org.","")</f>
        <v/>
      </c>
    </row>
    <row r="375" spans="1:6" s="70" customFormat="1">
      <c r="A375" s="73" t="s">
        <v>720</v>
      </c>
      <c r="B375" s="43" t="str">
        <f ca="1">IF(AND('Pjt Insight Project List'!AO375&lt;TODAY()-120,ISTEXT('Pjt Insight Project List'!C375:C375)),"Pjt Insight Next Milestone Behind&gt;120 Days","")</f>
        <v/>
      </c>
      <c r="C375" s="43" t="str">
        <f ca="1">IF(AND('Pjt Insight Project List'!AO375&lt;TODAY()-120,ISTEXT('Pjt Insight Project List'!C375:C375)),'Pjt Insight Project List'!C375:C375,"")</f>
        <v/>
      </c>
      <c r="D375" s="43" t="str">
        <f ca="1">IF(AND('Pjt Insight Project List'!AO375&lt;TODAY()-120,ISTEXT('Pjt Insight Project List'!B375:B375)),'Pjt Insight Project List'!B375:B375,"")</f>
        <v/>
      </c>
      <c r="E375" s="43" t="str">
        <f ca="1">IF(AND('Pjt Insight Project List'!AO375&lt;TODAY()-120,ISNUMBER('Pjt Insight Project List'!A375:A375)),'Pjt Insight Project List'!A375:A375,"")</f>
        <v/>
      </c>
      <c r="F375" s="43" t="str">
        <f ca="1">IF(AND('Pjt Insight Project List'!AO375&lt;TODAY()-120,ISTEXT('Pjt Insight Project List'!M375:M375)),("Next Milestone Date Is: "&amp;'Pjt Insight Project List'!M375:M375)&amp;CHAR(10)&amp;"Determine when the next deliverable will be (the tgt date can be a WGM or Ballot Cycle); send dates to pmo@HL7.org.","")</f>
        <v/>
      </c>
    </row>
    <row r="376" spans="1:6" s="70" customFormat="1">
      <c r="A376" s="76" t="s">
        <v>721</v>
      </c>
      <c r="B376" s="43" t="str">
        <f ca="1">IF(AND('Pjt Insight Project List'!AO376&lt;TODAY()-120,ISTEXT('Pjt Insight Project List'!C376:C376)),"Pjt Insight Next Milestone Behind&gt;120 Days","")</f>
        <v/>
      </c>
      <c r="C376" s="43" t="str">
        <f ca="1">IF(AND('Pjt Insight Project List'!AO376&lt;TODAY()-120,ISTEXT('Pjt Insight Project List'!C376:C376)),'Pjt Insight Project List'!C376:C376,"")</f>
        <v/>
      </c>
      <c r="D376" s="43" t="str">
        <f ca="1">IF(AND('Pjt Insight Project List'!AO376&lt;TODAY()-120,ISTEXT('Pjt Insight Project List'!B376:B376)),'Pjt Insight Project List'!B376:B376,"")</f>
        <v/>
      </c>
      <c r="E376" s="43" t="str">
        <f ca="1">IF(AND('Pjt Insight Project List'!AO376&lt;TODAY()-120,ISNUMBER('Pjt Insight Project List'!A376:A376)),'Pjt Insight Project List'!A376:A376,"")</f>
        <v/>
      </c>
      <c r="F376" s="43" t="str">
        <f ca="1">IF(AND('Pjt Insight Project List'!AO376&lt;TODAY()-120,ISTEXT('Pjt Insight Project List'!M376:M376)),("Next Milestone Date Is: "&amp;'Pjt Insight Project List'!M376:M376)&amp;CHAR(10)&amp;"Determine when the next deliverable will be (the tgt date can be a WGM or Ballot Cycle); send dates to pmo@HL7.org.","")</f>
        <v/>
      </c>
    </row>
    <row r="377" spans="1:6" s="70" customFormat="1">
      <c r="A377" s="73" t="s">
        <v>722</v>
      </c>
      <c r="B377" s="43" t="str">
        <f ca="1">IF(AND('Pjt Insight Project List'!AO377&lt;TODAY()-120,ISTEXT('Pjt Insight Project List'!C377:C377)),"Pjt Insight Next Milestone Behind&gt;120 Days","")</f>
        <v/>
      </c>
      <c r="C377" s="43" t="str">
        <f ca="1">IF(AND('Pjt Insight Project List'!AO377&lt;TODAY()-120,ISTEXT('Pjt Insight Project List'!C377:C377)),'Pjt Insight Project List'!C377:C377,"")</f>
        <v/>
      </c>
      <c r="D377" s="43" t="str">
        <f ca="1">IF(AND('Pjt Insight Project List'!AO377&lt;TODAY()-120,ISTEXT('Pjt Insight Project List'!B377:B377)),'Pjt Insight Project List'!B377:B377,"")</f>
        <v/>
      </c>
      <c r="E377" s="43" t="str">
        <f ca="1">IF(AND('Pjt Insight Project List'!AO377&lt;TODAY()-120,ISNUMBER('Pjt Insight Project List'!A377:A377)),'Pjt Insight Project List'!A377:A377,"")</f>
        <v/>
      </c>
      <c r="F377" s="43" t="str">
        <f ca="1">IF(AND('Pjt Insight Project List'!AO377&lt;TODAY()-120,ISTEXT('Pjt Insight Project List'!M377:M377)),("Next Milestone Date Is: "&amp;'Pjt Insight Project List'!M377:M377)&amp;CHAR(10)&amp;"Determine when the next deliverable will be (the tgt date can be a WGM or Ballot Cycle); send dates to pmo@HL7.org.","")</f>
        <v/>
      </c>
    </row>
    <row r="378" spans="1:6" s="70" customFormat="1">
      <c r="A378" s="73" t="s">
        <v>723</v>
      </c>
      <c r="B378" s="43" t="str">
        <f ca="1">IF(AND('Pjt Insight Project List'!AO378&lt;TODAY()-120,ISTEXT('Pjt Insight Project List'!C378:C378)),"Pjt Insight Next Milestone Behind&gt;120 Days","")</f>
        <v/>
      </c>
      <c r="C378" s="43" t="str">
        <f ca="1">IF(AND('Pjt Insight Project List'!AO378&lt;TODAY()-120,ISTEXT('Pjt Insight Project List'!C378:C378)),'Pjt Insight Project List'!C378:C378,"")</f>
        <v/>
      </c>
      <c r="D378" s="43" t="str">
        <f ca="1">IF(AND('Pjt Insight Project List'!AO378&lt;TODAY()-120,ISTEXT('Pjt Insight Project List'!B378:B378)),'Pjt Insight Project List'!B378:B378,"")</f>
        <v/>
      </c>
      <c r="E378" s="43" t="str">
        <f ca="1">IF(AND('Pjt Insight Project List'!AO378&lt;TODAY()-120,ISNUMBER('Pjt Insight Project List'!A378:A378)),'Pjt Insight Project List'!A378:A378,"")</f>
        <v/>
      </c>
      <c r="F378" s="43" t="str">
        <f ca="1">IF(AND('Pjt Insight Project List'!AO378&lt;TODAY()-120,ISTEXT('Pjt Insight Project List'!M378:M378)),("Next Milestone Date Is: "&amp;'Pjt Insight Project List'!M378:M378)&amp;CHAR(10)&amp;"Determine when the next deliverable will be (the tgt date can be a WGM or Ballot Cycle); send dates to pmo@HL7.org.","")</f>
        <v/>
      </c>
    </row>
    <row r="379" spans="1:6" s="70" customFormat="1">
      <c r="A379" s="76" t="s">
        <v>724</v>
      </c>
      <c r="B379" s="43" t="str">
        <f ca="1">IF(AND('Pjt Insight Project List'!AO379&lt;TODAY()-120,ISTEXT('Pjt Insight Project List'!C379:C379)),"Pjt Insight Next Milestone Behind&gt;120 Days","")</f>
        <v/>
      </c>
      <c r="C379" s="43" t="str">
        <f ca="1">IF(AND('Pjt Insight Project List'!AO379&lt;TODAY()-120,ISTEXT('Pjt Insight Project List'!C379:C379)),'Pjt Insight Project List'!C379:C379,"")</f>
        <v/>
      </c>
      <c r="D379" s="43" t="str">
        <f ca="1">IF(AND('Pjt Insight Project List'!AO379&lt;TODAY()-120,ISTEXT('Pjt Insight Project List'!B379:B379)),'Pjt Insight Project List'!B379:B379,"")</f>
        <v/>
      </c>
      <c r="E379" s="43" t="str">
        <f ca="1">IF(AND('Pjt Insight Project List'!AO379&lt;TODAY()-120,ISNUMBER('Pjt Insight Project List'!A379:A379)),'Pjt Insight Project List'!A379:A379,"")</f>
        <v/>
      </c>
      <c r="F379" s="43" t="str">
        <f ca="1">IF(AND('Pjt Insight Project List'!AO379&lt;TODAY()-120,ISTEXT('Pjt Insight Project List'!M379:M379)),("Next Milestone Date Is: "&amp;'Pjt Insight Project List'!M379:M379)&amp;CHAR(10)&amp;"Determine when the next deliverable will be (the tgt date can be a WGM or Ballot Cycle); send dates to pmo@HL7.org.","")</f>
        <v/>
      </c>
    </row>
    <row r="380" spans="1:6" s="70" customFormat="1">
      <c r="A380" s="73" t="s">
        <v>725</v>
      </c>
      <c r="B380" s="43" t="str">
        <f ca="1">IF(AND('Pjt Insight Project List'!AO380&lt;TODAY()-120,ISTEXT('Pjt Insight Project List'!C380:C380)),"Pjt Insight Next Milestone Behind&gt;120 Days","")</f>
        <v/>
      </c>
      <c r="C380" s="43" t="str">
        <f ca="1">IF(AND('Pjt Insight Project List'!AO380&lt;TODAY()-120,ISTEXT('Pjt Insight Project List'!C380:C380)),'Pjt Insight Project List'!C380:C380,"")</f>
        <v/>
      </c>
      <c r="D380" s="43" t="str">
        <f ca="1">IF(AND('Pjt Insight Project List'!AO380&lt;TODAY()-120,ISTEXT('Pjt Insight Project List'!B380:B380)),'Pjt Insight Project List'!B380:B380,"")</f>
        <v/>
      </c>
      <c r="E380" s="43" t="str">
        <f ca="1">IF(AND('Pjt Insight Project List'!AO380&lt;TODAY()-120,ISNUMBER('Pjt Insight Project List'!A380:A380)),'Pjt Insight Project List'!A380:A380,"")</f>
        <v/>
      </c>
      <c r="F380" s="43" t="str">
        <f ca="1">IF(AND('Pjt Insight Project List'!AO380&lt;TODAY()-120,ISTEXT('Pjt Insight Project List'!M380:M380)),("Next Milestone Date Is: "&amp;'Pjt Insight Project List'!M380:M380)&amp;CHAR(10)&amp;"Determine when the next deliverable will be (the tgt date can be a WGM or Ballot Cycle); send dates to pmo@HL7.org.","")</f>
        <v/>
      </c>
    </row>
    <row r="381" spans="1:6" s="70" customFormat="1">
      <c r="A381" s="73" t="s">
        <v>726</v>
      </c>
      <c r="B381" s="43" t="str">
        <f ca="1">IF(AND('Pjt Insight Project List'!AO381&lt;TODAY()-120,ISTEXT('Pjt Insight Project List'!C381:C381)),"Pjt Insight Next Milestone Behind&gt;120 Days","")</f>
        <v/>
      </c>
      <c r="C381" s="43" t="str">
        <f ca="1">IF(AND('Pjt Insight Project List'!AO381&lt;TODAY()-120,ISTEXT('Pjt Insight Project List'!C381:C381)),'Pjt Insight Project List'!C381:C381,"")</f>
        <v/>
      </c>
      <c r="D381" s="43" t="str">
        <f ca="1">IF(AND('Pjt Insight Project List'!AO381&lt;TODAY()-120,ISTEXT('Pjt Insight Project List'!B381:B381)),'Pjt Insight Project List'!B381:B381,"")</f>
        <v/>
      </c>
      <c r="E381" s="43" t="str">
        <f ca="1">IF(AND('Pjt Insight Project List'!AO381&lt;TODAY()-120,ISNUMBER('Pjt Insight Project List'!A381:A381)),'Pjt Insight Project List'!A381:A381,"")</f>
        <v/>
      </c>
      <c r="F381" s="43" t="str">
        <f ca="1">IF(AND('Pjt Insight Project List'!AO381&lt;TODAY()-120,ISTEXT('Pjt Insight Project List'!M381:M381)),("Next Milestone Date Is: "&amp;'Pjt Insight Project List'!M381:M381)&amp;CHAR(10)&amp;"Determine when the next deliverable will be (the tgt date can be a WGM or Ballot Cycle); send dates to pmo@HL7.org.","")</f>
        <v/>
      </c>
    </row>
    <row r="382" spans="1:6" s="70" customFormat="1">
      <c r="A382" s="76" t="s">
        <v>727</v>
      </c>
      <c r="B382" s="43" t="str">
        <f ca="1">IF(AND('Pjt Insight Project List'!AO382&lt;TODAY()-120,ISTEXT('Pjt Insight Project List'!C382:C382)),"Pjt Insight Next Milestone Behind&gt;120 Days","")</f>
        <v/>
      </c>
      <c r="C382" s="43" t="str">
        <f ca="1">IF(AND('Pjt Insight Project List'!AO382&lt;TODAY()-120,ISTEXT('Pjt Insight Project List'!C382:C382)),'Pjt Insight Project List'!C382:C382,"")</f>
        <v/>
      </c>
      <c r="D382" s="43" t="str">
        <f ca="1">IF(AND('Pjt Insight Project List'!AO382&lt;TODAY()-120,ISTEXT('Pjt Insight Project List'!B382:B382)),'Pjt Insight Project List'!B382:B382,"")</f>
        <v/>
      </c>
      <c r="E382" s="43" t="str">
        <f ca="1">IF(AND('Pjt Insight Project List'!AO382&lt;TODAY()-120,ISNUMBER('Pjt Insight Project List'!A382:A382)),'Pjt Insight Project List'!A382:A382,"")</f>
        <v/>
      </c>
      <c r="F382" s="43" t="str">
        <f ca="1">IF(AND('Pjt Insight Project List'!AO382&lt;TODAY()-120,ISTEXT('Pjt Insight Project List'!M382:M382)),("Next Milestone Date Is: "&amp;'Pjt Insight Project List'!M382:M382)&amp;CHAR(10)&amp;"Determine when the next deliverable will be (the tgt date can be a WGM or Ballot Cycle); send dates to pmo@HL7.org.","")</f>
        <v/>
      </c>
    </row>
    <row r="383" spans="1:6" s="70" customFormat="1">
      <c r="A383" s="73" t="s">
        <v>728</v>
      </c>
      <c r="B383" s="43" t="str">
        <f ca="1">IF(AND('Pjt Insight Project List'!AO383&lt;TODAY()-120,ISTEXT('Pjt Insight Project List'!C383:C383)),"Pjt Insight Next Milestone Behind&gt;120 Days","")</f>
        <v/>
      </c>
      <c r="C383" s="43" t="str">
        <f ca="1">IF(AND('Pjt Insight Project List'!AO383&lt;TODAY()-120,ISTEXT('Pjt Insight Project List'!C383:C383)),'Pjt Insight Project List'!C383:C383,"")</f>
        <v/>
      </c>
      <c r="D383" s="43" t="str">
        <f ca="1">IF(AND('Pjt Insight Project List'!AO383&lt;TODAY()-120,ISTEXT('Pjt Insight Project List'!B383:B383)),'Pjt Insight Project List'!B383:B383,"")</f>
        <v/>
      </c>
      <c r="E383" s="43" t="str">
        <f ca="1">IF(AND('Pjt Insight Project List'!AO383&lt;TODAY()-120,ISNUMBER('Pjt Insight Project List'!A383:A383)),'Pjt Insight Project List'!A383:A383,"")</f>
        <v/>
      </c>
      <c r="F383" s="43" t="str">
        <f ca="1">IF(AND('Pjt Insight Project List'!AO383&lt;TODAY()-120,ISTEXT('Pjt Insight Project List'!M383:M383)),("Next Milestone Date Is: "&amp;'Pjt Insight Project List'!M383:M383)&amp;CHAR(10)&amp;"Determine when the next deliverable will be (the tgt date can be a WGM or Ballot Cycle); send dates to pmo@HL7.org.","")</f>
        <v/>
      </c>
    </row>
    <row r="384" spans="1:6" s="70" customFormat="1">
      <c r="A384" s="73" t="s">
        <v>729</v>
      </c>
      <c r="B384" s="43" t="str">
        <f ca="1">IF(AND('Pjt Insight Project List'!AO384&lt;TODAY()-120,ISTEXT('Pjt Insight Project List'!C384:C384)),"Pjt Insight Next Milestone Behind&gt;120 Days","")</f>
        <v/>
      </c>
      <c r="C384" s="43" t="str">
        <f ca="1">IF(AND('Pjt Insight Project List'!AO384&lt;TODAY()-120,ISTEXT('Pjt Insight Project List'!C384:C384)),'Pjt Insight Project List'!C384:C384,"")</f>
        <v/>
      </c>
      <c r="D384" s="43" t="str">
        <f ca="1">IF(AND('Pjt Insight Project List'!AO384&lt;TODAY()-120,ISTEXT('Pjt Insight Project List'!B384:B384)),'Pjt Insight Project List'!B384:B384,"")</f>
        <v/>
      </c>
      <c r="E384" s="43" t="str">
        <f ca="1">IF(AND('Pjt Insight Project List'!AO384&lt;TODAY()-120,ISNUMBER('Pjt Insight Project List'!A384:A384)),'Pjt Insight Project List'!A384:A384,"")</f>
        <v/>
      </c>
      <c r="F384" s="43" t="str">
        <f ca="1">IF(AND('Pjt Insight Project List'!AO384&lt;TODAY()-120,ISTEXT('Pjt Insight Project List'!M384:M384)),("Next Milestone Date Is: "&amp;'Pjt Insight Project List'!M384:M384)&amp;CHAR(10)&amp;"Determine when the next deliverable will be (the tgt date can be a WGM or Ballot Cycle); send dates to pmo@HL7.org.","")</f>
        <v/>
      </c>
    </row>
    <row r="385" spans="1:6" s="70" customFormat="1">
      <c r="A385" s="76" t="s">
        <v>730</v>
      </c>
      <c r="B385" s="43" t="str">
        <f ca="1">IF(AND('Pjt Insight Project List'!AO385&lt;TODAY()-120,ISTEXT('Pjt Insight Project List'!C385:C385)),"Pjt Insight Next Milestone Behind&gt;120 Days","")</f>
        <v/>
      </c>
      <c r="C385" s="43" t="str">
        <f ca="1">IF(AND('Pjt Insight Project List'!AO385&lt;TODAY()-120,ISTEXT('Pjt Insight Project List'!C385:C385)),'Pjt Insight Project List'!C385:C385,"")</f>
        <v/>
      </c>
      <c r="D385" s="43" t="str">
        <f ca="1">IF(AND('Pjt Insight Project List'!AO385&lt;TODAY()-120,ISTEXT('Pjt Insight Project List'!B385:B385)),'Pjt Insight Project List'!B385:B385,"")</f>
        <v/>
      </c>
      <c r="E385" s="43" t="str">
        <f ca="1">IF(AND('Pjt Insight Project List'!AO385&lt;TODAY()-120,ISNUMBER('Pjt Insight Project List'!A385:A385)),'Pjt Insight Project List'!A385:A385,"")</f>
        <v/>
      </c>
      <c r="F385" s="43" t="str">
        <f ca="1">IF(AND('Pjt Insight Project List'!AO385&lt;TODAY()-120,ISTEXT('Pjt Insight Project List'!M385:M385)),("Next Milestone Date Is: "&amp;'Pjt Insight Project List'!M385:M385)&amp;CHAR(10)&amp;"Determine when the next deliverable will be (the tgt date can be a WGM or Ballot Cycle); send dates to pmo@HL7.org.","")</f>
        <v/>
      </c>
    </row>
    <row r="386" spans="1:6" s="70" customFormat="1">
      <c r="A386" s="73" t="s">
        <v>731</v>
      </c>
      <c r="B386" s="43" t="str">
        <f ca="1">IF(AND('Pjt Insight Project List'!AO386&lt;TODAY()-120,ISTEXT('Pjt Insight Project List'!C386:C386)),"Pjt Insight Next Milestone Behind&gt;120 Days","")</f>
        <v/>
      </c>
      <c r="C386" s="43" t="str">
        <f ca="1">IF(AND('Pjt Insight Project List'!AO386&lt;TODAY()-120,ISTEXT('Pjt Insight Project List'!C386:C386)),'Pjt Insight Project List'!C386:C386,"")</f>
        <v/>
      </c>
      <c r="D386" s="43" t="str">
        <f ca="1">IF(AND('Pjt Insight Project List'!AO386&lt;TODAY()-120,ISTEXT('Pjt Insight Project List'!B386:B386)),'Pjt Insight Project List'!B386:B386,"")</f>
        <v/>
      </c>
      <c r="E386" s="43" t="str">
        <f ca="1">IF(AND('Pjt Insight Project List'!AO386&lt;TODAY()-120,ISNUMBER('Pjt Insight Project List'!A386:A386)),'Pjt Insight Project List'!A386:A386,"")</f>
        <v/>
      </c>
      <c r="F386" s="43" t="str">
        <f ca="1">IF(AND('Pjt Insight Project List'!AO386&lt;TODAY()-120,ISTEXT('Pjt Insight Project List'!M386:M386)),("Next Milestone Date Is: "&amp;'Pjt Insight Project List'!M386:M386)&amp;CHAR(10)&amp;"Determine when the next deliverable will be (the tgt date can be a WGM or Ballot Cycle); send dates to pmo@HL7.org.","")</f>
        <v/>
      </c>
    </row>
    <row r="387" spans="1:6" s="70" customFormat="1">
      <c r="A387" s="73" t="s">
        <v>732</v>
      </c>
      <c r="B387" s="43" t="str">
        <f ca="1">IF(AND('Pjt Insight Project List'!AO387&lt;TODAY()-120,ISTEXT('Pjt Insight Project List'!C387:C387)),"Pjt Insight Next Milestone Behind&gt;120 Days","")</f>
        <v/>
      </c>
      <c r="C387" s="43" t="str">
        <f ca="1">IF(AND('Pjt Insight Project List'!AO387&lt;TODAY()-120,ISTEXT('Pjt Insight Project List'!C387:C387)),'Pjt Insight Project List'!C387:C387,"")</f>
        <v/>
      </c>
      <c r="D387" s="43" t="str">
        <f ca="1">IF(AND('Pjt Insight Project List'!AO387&lt;TODAY()-120,ISTEXT('Pjt Insight Project List'!B387:B387)),'Pjt Insight Project List'!B387:B387,"")</f>
        <v/>
      </c>
      <c r="E387" s="43" t="str">
        <f ca="1">IF(AND('Pjt Insight Project List'!AO387&lt;TODAY()-120,ISNUMBER('Pjt Insight Project List'!A387:A387)),'Pjt Insight Project List'!A387:A387,"")</f>
        <v/>
      </c>
      <c r="F387" s="43" t="str">
        <f ca="1">IF(AND('Pjt Insight Project List'!AO387&lt;TODAY()-120,ISTEXT('Pjt Insight Project List'!M387:M387)),("Next Milestone Date Is: "&amp;'Pjt Insight Project List'!M387:M387)&amp;CHAR(10)&amp;"Determine when the next deliverable will be (the tgt date can be a WGM or Ballot Cycle); send dates to pmo@HL7.org.","")</f>
        <v/>
      </c>
    </row>
    <row r="388" spans="1:6" s="70" customFormat="1">
      <c r="A388" s="76" t="s">
        <v>733</v>
      </c>
      <c r="B388" s="43" t="str">
        <f ca="1">IF(AND('Pjt Insight Project List'!AO388&lt;TODAY()-120,ISTEXT('Pjt Insight Project List'!C388:C388)),"Pjt Insight Next Milestone Behind&gt;120 Days","")</f>
        <v/>
      </c>
      <c r="C388" s="43" t="str">
        <f ca="1">IF(AND('Pjt Insight Project List'!AO388&lt;TODAY()-120,ISTEXT('Pjt Insight Project List'!C388:C388)),'Pjt Insight Project List'!C388:C388,"")</f>
        <v/>
      </c>
      <c r="D388" s="43" t="str">
        <f ca="1">IF(AND('Pjt Insight Project List'!AO388&lt;TODAY()-120,ISTEXT('Pjt Insight Project List'!B388:B388)),'Pjt Insight Project List'!B388:B388,"")</f>
        <v/>
      </c>
      <c r="E388" s="43" t="str">
        <f ca="1">IF(AND('Pjt Insight Project List'!AO388&lt;TODAY()-120,ISNUMBER('Pjt Insight Project List'!A388:A388)),'Pjt Insight Project List'!A388:A388,"")</f>
        <v/>
      </c>
      <c r="F388" s="43" t="str">
        <f ca="1">IF(AND('Pjt Insight Project List'!AO388&lt;TODAY()-120,ISTEXT('Pjt Insight Project List'!M388:M388)),("Next Milestone Date Is: "&amp;'Pjt Insight Project List'!M388:M388)&amp;CHAR(10)&amp;"Determine when the next deliverable will be (the tgt date can be a WGM or Ballot Cycle); send dates to pmo@HL7.org.","")</f>
        <v/>
      </c>
    </row>
    <row r="389" spans="1:6" s="70" customFormat="1">
      <c r="A389" s="73" t="s">
        <v>734</v>
      </c>
      <c r="B389" s="43" t="str">
        <f ca="1">IF(AND('Pjt Insight Project List'!AO389&lt;TODAY()-120,ISTEXT('Pjt Insight Project List'!C389:C389)),"Pjt Insight Next Milestone Behind&gt;120 Days","")</f>
        <v/>
      </c>
      <c r="C389" s="43" t="str">
        <f ca="1">IF(AND('Pjt Insight Project List'!AO389&lt;TODAY()-120,ISTEXT('Pjt Insight Project List'!C389:C389)),'Pjt Insight Project List'!C389:C389,"")</f>
        <v/>
      </c>
      <c r="D389" s="43" t="str">
        <f ca="1">IF(AND('Pjt Insight Project List'!AO389&lt;TODAY()-120,ISTEXT('Pjt Insight Project List'!B389:B389)),'Pjt Insight Project List'!B389:B389,"")</f>
        <v/>
      </c>
      <c r="E389" s="43" t="str">
        <f ca="1">IF(AND('Pjt Insight Project List'!AO389&lt;TODAY()-120,ISNUMBER('Pjt Insight Project List'!A389:A389)),'Pjt Insight Project List'!A389:A389,"")</f>
        <v/>
      </c>
      <c r="F389" s="43" t="str">
        <f ca="1">IF(AND('Pjt Insight Project List'!AO389&lt;TODAY()-120,ISTEXT('Pjt Insight Project List'!M389:M389)),("Next Milestone Date Is: "&amp;'Pjt Insight Project List'!M389:M389)&amp;CHAR(10)&amp;"Determine when the next deliverable will be (the tgt date can be a WGM or Ballot Cycle); send dates to pmo@HL7.org.","")</f>
        <v/>
      </c>
    </row>
    <row r="390" spans="1:6" s="70" customFormat="1">
      <c r="A390" s="73" t="s">
        <v>735</v>
      </c>
      <c r="B390" s="43" t="str">
        <f ca="1">IF(AND('Pjt Insight Project List'!AO390&lt;TODAY()-120,ISTEXT('Pjt Insight Project List'!C390:C390)),"Pjt Insight Next Milestone Behind&gt;120 Days","")</f>
        <v/>
      </c>
      <c r="C390" s="43" t="str">
        <f ca="1">IF(AND('Pjt Insight Project List'!AO390&lt;TODAY()-120,ISTEXT('Pjt Insight Project List'!C390:C390)),'Pjt Insight Project List'!C390:C390,"")</f>
        <v/>
      </c>
      <c r="D390" s="43" t="str">
        <f ca="1">IF(AND('Pjt Insight Project List'!AO390&lt;TODAY()-120,ISTEXT('Pjt Insight Project List'!B390:B390)),'Pjt Insight Project List'!B390:B390,"")</f>
        <v/>
      </c>
      <c r="E390" s="43" t="str">
        <f ca="1">IF(AND('Pjt Insight Project List'!AO390&lt;TODAY()-120,ISNUMBER('Pjt Insight Project List'!A390:A390)),'Pjt Insight Project List'!A390:A390,"")</f>
        <v/>
      </c>
      <c r="F390" s="43" t="str">
        <f ca="1">IF(AND('Pjt Insight Project List'!AO390&lt;TODAY()-120,ISTEXT('Pjt Insight Project List'!M390:M390)),("Next Milestone Date Is: "&amp;'Pjt Insight Project List'!M390:M390)&amp;CHAR(10)&amp;"Determine when the next deliverable will be (the tgt date can be a WGM or Ballot Cycle); send dates to pmo@HL7.org.","")</f>
        <v/>
      </c>
    </row>
    <row r="391" spans="1:6" s="70" customFormat="1">
      <c r="A391" s="76" t="s">
        <v>736</v>
      </c>
      <c r="B391" s="43" t="str">
        <f ca="1">IF(AND('Pjt Insight Project List'!AO391&lt;TODAY()-120,ISTEXT('Pjt Insight Project List'!C391:C391)),"Pjt Insight Next Milestone Behind&gt;120 Days","")</f>
        <v/>
      </c>
      <c r="C391" s="43" t="str">
        <f ca="1">IF(AND('Pjt Insight Project List'!AO391&lt;TODAY()-120,ISTEXT('Pjt Insight Project List'!C391:C391)),'Pjt Insight Project List'!C391:C391,"")</f>
        <v/>
      </c>
      <c r="D391" s="43" t="str">
        <f ca="1">IF(AND('Pjt Insight Project List'!AO391&lt;TODAY()-120,ISTEXT('Pjt Insight Project List'!B391:B391)),'Pjt Insight Project List'!B391:B391,"")</f>
        <v/>
      </c>
      <c r="E391" s="43" t="str">
        <f ca="1">IF(AND('Pjt Insight Project List'!AO391&lt;TODAY()-120,ISNUMBER('Pjt Insight Project List'!A391:A391)),'Pjt Insight Project List'!A391:A391,"")</f>
        <v/>
      </c>
      <c r="F391" s="43" t="str">
        <f ca="1">IF(AND('Pjt Insight Project List'!AO391&lt;TODAY()-120,ISTEXT('Pjt Insight Project List'!M391:M391)),("Next Milestone Date Is: "&amp;'Pjt Insight Project List'!M391:M391)&amp;CHAR(10)&amp;"Determine when the next deliverable will be (the tgt date can be a WGM or Ballot Cycle); send dates to pmo@HL7.org.","")</f>
        <v/>
      </c>
    </row>
    <row r="392" spans="1:6" s="70" customFormat="1">
      <c r="A392" s="73" t="s">
        <v>737</v>
      </c>
      <c r="B392" s="43" t="str">
        <f ca="1">IF(AND('Pjt Insight Project List'!AO392&lt;TODAY()-120,ISTEXT('Pjt Insight Project List'!C392:C392)),"Pjt Insight Next Milestone Behind&gt;120 Days","")</f>
        <v/>
      </c>
      <c r="C392" s="43" t="str">
        <f ca="1">IF(AND('Pjt Insight Project List'!AO392&lt;TODAY()-120,ISTEXT('Pjt Insight Project List'!C392:C392)),'Pjt Insight Project List'!C392:C392,"")</f>
        <v/>
      </c>
      <c r="D392" s="43" t="str">
        <f ca="1">IF(AND('Pjt Insight Project List'!AO392&lt;TODAY()-120,ISTEXT('Pjt Insight Project List'!B392:B392)),'Pjt Insight Project List'!B392:B392,"")</f>
        <v/>
      </c>
      <c r="E392" s="43" t="str">
        <f ca="1">IF(AND('Pjt Insight Project List'!AO392&lt;TODAY()-120,ISNUMBER('Pjt Insight Project List'!A392:A392)),'Pjt Insight Project List'!A392:A392,"")</f>
        <v/>
      </c>
      <c r="F392" s="43" t="str">
        <f ca="1">IF(AND('Pjt Insight Project List'!AO392&lt;TODAY()-120,ISTEXT('Pjt Insight Project List'!M392:M392)),("Next Milestone Date Is: "&amp;'Pjt Insight Project List'!M392:M392)&amp;CHAR(10)&amp;"Determine when the next deliverable will be (the tgt date can be a WGM or Ballot Cycle); send dates to pmo@HL7.org.","")</f>
        <v/>
      </c>
    </row>
    <row r="393" spans="1:6" s="70" customFormat="1">
      <c r="A393" s="73" t="s">
        <v>738</v>
      </c>
      <c r="B393" s="43" t="str">
        <f ca="1">IF(AND('Pjt Insight Project List'!AO393&lt;TODAY()-120,ISTEXT('Pjt Insight Project List'!C393:C393)),"Pjt Insight Next Milestone Behind&gt;120 Days","")</f>
        <v/>
      </c>
      <c r="C393" s="43" t="str">
        <f ca="1">IF(AND('Pjt Insight Project List'!AO393&lt;TODAY()-120,ISTEXT('Pjt Insight Project List'!C393:C393)),'Pjt Insight Project List'!C393:C393,"")</f>
        <v/>
      </c>
      <c r="D393" s="43" t="str">
        <f ca="1">IF(AND('Pjt Insight Project List'!AO393&lt;TODAY()-120,ISTEXT('Pjt Insight Project List'!B393:B393)),'Pjt Insight Project List'!B393:B393,"")</f>
        <v/>
      </c>
      <c r="E393" s="43" t="str">
        <f ca="1">IF(AND('Pjt Insight Project List'!AO393&lt;TODAY()-120,ISNUMBER('Pjt Insight Project List'!A393:A393)),'Pjt Insight Project List'!A393:A393,"")</f>
        <v/>
      </c>
      <c r="F393" s="43" t="str">
        <f ca="1">IF(AND('Pjt Insight Project List'!AO393&lt;TODAY()-120,ISTEXT('Pjt Insight Project List'!M393:M393)),("Next Milestone Date Is: "&amp;'Pjt Insight Project List'!M393:M393)&amp;CHAR(10)&amp;"Determine when the next deliverable will be (the tgt date can be a WGM or Ballot Cycle); send dates to pmo@HL7.org.","")</f>
        <v/>
      </c>
    </row>
    <row r="394" spans="1:6" s="70" customFormat="1">
      <c r="A394" s="76" t="s">
        <v>739</v>
      </c>
      <c r="B394" s="43" t="str">
        <f ca="1">IF(AND('Pjt Insight Project List'!AO394&lt;TODAY()-120,ISTEXT('Pjt Insight Project List'!C394:C394)),"Pjt Insight Next Milestone Behind&gt;120 Days","")</f>
        <v/>
      </c>
      <c r="C394" s="43" t="str">
        <f ca="1">IF(AND('Pjt Insight Project List'!AO394&lt;TODAY()-120,ISTEXT('Pjt Insight Project List'!C394:C394)),'Pjt Insight Project List'!C394:C394,"")</f>
        <v/>
      </c>
      <c r="D394" s="43" t="str">
        <f ca="1">IF(AND('Pjt Insight Project List'!AO394&lt;TODAY()-120,ISTEXT('Pjt Insight Project List'!B394:B394)),'Pjt Insight Project List'!B394:B394,"")</f>
        <v/>
      </c>
      <c r="E394" s="43" t="str">
        <f ca="1">IF(AND('Pjt Insight Project List'!AO394&lt;TODAY()-120,ISNUMBER('Pjt Insight Project List'!A394:A394)),'Pjt Insight Project List'!A394:A394,"")</f>
        <v/>
      </c>
      <c r="F394" s="43" t="str">
        <f ca="1">IF(AND('Pjt Insight Project List'!AO394&lt;TODAY()-120,ISTEXT('Pjt Insight Project List'!M394:M394)),("Next Milestone Date Is: "&amp;'Pjt Insight Project List'!M394:M394)&amp;CHAR(10)&amp;"Determine when the next deliverable will be (the tgt date can be a WGM or Ballot Cycle); send dates to pmo@HL7.org.","")</f>
        <v/>
      </c>
    </row>
    <row r="395" spans="1:6" s="70" customFormat="1">
      <c r="A395" s="73" t="s">
        <v>740</v>
      </c>
      <c r="B395" s="43" t="str">
        <f ca="1">IF(AND('Pjt Insight Project List'!AO395&lt;TODAY()-120,ISTEXT('Pjt Insight Project List'!C395:C395)),"Pjt Insight Next Milestone Behind&gt;120 Days","")</f>
        <v/>
      </c>
      <c r="C395" s="43" t="str">
        <f ca="1">IF(AND('Pjt Insight Project List'!AO395&lt;TODAY()-120,ISTEXT('Pjt Insight Project List'!C395:C395)),'Pjt Insight Project List'!C395:C395,"")</f>
        <v/>
      </c>
      <c r="D395" s="43" t="str">
        <f ca="1">IF(AND('Pjt Insight Project List'!AO395&lt;TODAY()-120,ISTEXT('Pjt Insight Project List'!B395:B395)),'Pjt Insight Project List'!B395:B395,"")</f>
        <v/>
      </c>
      <c r="E395" s="43" t="str">
        <f ca="1">IF(AND('Pjt Insight Project List'!AO395&lt;TODAY()-120,ISNUMBER('Pjt Insight Project List'!A395:A395)),'Pjt Insight Project List'!A395:A395,"")</f>
        <v/>
      </c>
      <c r="F395" s="43" t="str">
        <f ca="1">IF(AND('Pjt Insight Project List'!AO395&lt;TODAY()-120,ISTEXT('Pjt Insight Project List'!M395:M395)),("Next Milestone Date Is: "&amp;'Pjt Insight Project List'!M395:M395)&amp;CHAR(10)&amp;"Determine when the next deliverable will be (the tgt date can be a WGM or Ballot Cycle); send dates to pmo@HL7.org.","")</f>
        <v/>
      </c>
    </row>
    <row r="396" spans="1:6" s="70" customFormat="1">
      <c r="A396" s="73" t="s">
        <v>741</v>
      </c>
      <c r="B396" s="43" t="str">
        <f ca="1">IF(AND('Pjt Insight Project List'!AO396&lt;TODAY()-120,ISTEXT('Pjt Insight Project List'!C396:C396)),"Pjt Insight Next Milestone Behind&gt;120 Days","")</f>
        <v/>
      </c>
      <c r="C396" s="43" t="str">
        <f ca="1">IF(AND('Pjt Insight Project List'!AO396&lt;TODAY()-120,ISTEXT('Pjt Insight Project List'!C396:C396)),'Pjt Insight Project List'!C396:C396,"")</f>
        <v/>
      </c>
      <c r="D396" s="43" t="str">
        <f ca="1">IF(AND('Pjt Insight Project List'!AO396&lt;TODAY()-120,ISTEXT('Pjt Insight Project List'!B396:B396)),'Pjt Insight Project List'!B396:B396,"")</f>
        <v/>
      </c>
      <c r="E396" s="43" t="str">
        <f ca="1">IF(AND('Pjt Insight Project List'!AO396&lt;TODAY()-120,ISNUMBER('Pjt Insight Project List'!A396:A396)),'Pjt Insight Project List'!A396:A396,"")</f>
        <v/>
      </c>
      <c r="F396" s="43" t="str">
        <f ca="1">IF(AND('Pjt Insight Project List'!AO396&lt;TODAY()-120,ISTEXT('Pjt Insight Project List'!M396:M396)),("Next Milestone Date Is: "&amp;'Pjt Insight Project List'!M396:M396)&amp;CHAR(10)&amp;"Determine when the next deliverable will be (the tgt date can be a WGM or Ballot Cycle); send dates to pmo@HL7.org.","")</f>
        <v/>
      </c>
    </row>
    <row r="397" spans="1:6" s="70" customFormat="1">
      <c r="A397" s="76" t="s">
        <v>742</v>
      </c>
      <c r="B397" s="43" t="str">
        <f ca="1">IF(AND('Pjt Insight Project List'!AO397&lt;TODAY()-120,ISTEXT('Pjt Insight Project List'!C397:C397)),"Pjt Insight Next Milestone Behind&gt;120 Days","")</f>
        <v/>
      </c>
      <c r="C397" s="43" t="str">
        <f ca="1">IF(AND('Pjt Insight Project List'!AO397&lt;TODAY()-120,ISTEXT('Pjt Insight Project List'!C397:C397)),'Pjt Insight Project List'!C397:C397,"")</f>
        <v/>
      </c>
      <c r="D397" s="43" t="str">
        <f ca="1">IF(AND('Pjt Insight Project List'!AO397&lt;TODAY()-120,ISTEXT('Pjt Insight Project List'!B397:B397)),'Pjt Insight Project List'!B397:B397,"")</f>
        <v/>
      </c>
      <c r="E397" s="43" t="str">
        <f ca="1">IF(AND('Pjt Insight Project List'!AO397&lt;TODAY()-120,ISNUMBER('Pjt Insight Project List'!A397:A397)),'Pjt Insight Project List'!A397:A397,"")</f>
        <v/>
      </c>
      <c r="F397" s="43" t="str">
        <f ca="1">IF(AND('Pjt Insight Project List'!AO397&lt;TODAY()-120,ISTEXT('Pjt Insight Project List'!M397:M397)),("Next Milestone Date Is: "&amp;'Pjt Insight Project List'!M397:M397)&amp;CHAR(10)&amp;"Determine when the next deliverable will be (the tgt date can be a WGM or Ballot Cycle); send dates to pmo@HL7.org.","")</f>
        <v/>
      </c>
    </row>
    <row r="398" spans="1:6" s="70" customFormat="1">
      <c r="A398" s="73" t="s">
        <v>743</v>
      </c>
      <c r="B398" s="43" t="str">
        <f ca="1">IF(AND('Pjt Insight Project List'!AO398&lt;TODAY()-120,ISTEXT('Pjt Insight Project List'!C398:C398)),"Pjt Insight Next Milestone Behind&gt;120 Days","")</f>
        <v/>
      </c>
      <c r="C398" s="43" t="str">
        <f ca="1">IF(AND('Pjt Insight Project List'!AO398&lt;TODAY()-120,ISTEXT('Pjt Insight Project List'!C398:C398)),'Pjt Insight Project List'!C398:C398,"")</f>
        <v/>
      </c>
      <c r="D398" s="43" t="str">
        <f ca="1">IF(AND('Pjt Insight Project List'!AO398&lt;TODAY()-120,ISTEXT('Pjt Insight Project List'!B398:B398)),'Pjt Insight Project List'!B398:B398,"")</f>
        <v/>
      </c>
      <c r="E398" s="43" t="str">
        <f ca="1">IF(AND('Pjt Insight Project List'!AO398&lt;TODAY()-120,ISNUMBER('Pjt Insight Project List'!A398:A398)),'Pjt Insight Project List'!A398:A398,"")</f>
        <v/>
      </c>
      <c r="F398" s="43" t="str">
        <f ca="1">IF(AND('Pjt Insight Project List'!AO398&lt;TODAY()-120,ISTEXT('Pjt Insight Project List'!M398:M398)),("Next Milestone Date Is: "&amp;'Pjt Insight Project List'!M398:M398)&amp;CHAR(10)&amp;"Determine when the next deliverable will be (the tgt date can be a WGM or Ballot Cycle); send dates to pmo@HL7.org.","")</f>
        <v/>
      </c>
    </row>
    <row r="399" spans="1:6" s="70" customFormat="1">
      <c r="A399" s="73" t="s">
        <v>744</v>
      </c>
      <c r="B399" s="43" t="str">
        <f ca="1">IF(AND('Pjt Insight Project List'!AO399&lt;TODAY()-120,ISTEXT('Pjt Insight Project List'!C399:C399)),"Pjt Insight Next Milestone Behind&gt;120 Days","")</f>
        <v/>
      </c>
      <c r="C399" s="43" t="str">
        <f ca="1">IF(AND('Pjt Insight Project List'!AO399&lt;TODAY()-120,ISTEXT('Pjt Insight Project List'!C399:C399)),'Pjt Insight Project List'!C399:C399,"")</f>
        <v/>
      </c>
      <c r="D399" s="43" t="str">
        <f ca="1">IF(AND('Pjt Insight Project List'!AO399&lt;TODAY()-120,ISTEXT('Pjt Insight Project List'!B399:B399)),'Pjt Insight Project List'!B399:B399,"")</f>
        <v/>
      </c>
      <c r="E399" s="43" t="str">
        <f ca="1">IF(AND('Pjt Insight Project List'!AO399&lt;TODAY()-120,ISNUMBER('Pjt Insight Project List'!A399:A399)),'Pjt Insight Project List'!A399:A399,"")</f>
        <v/>
      </c>
      <c r="F399" s="43" t="str">
        <f ca="1">IF(AND('Pjt Insight Project List'!AO399&lt;TODAY()-120,ISTEXT('Pjt Insight Project List'!M399:M399)),("Next Milestone Date Is: "&amp;'Pjt Insight Project List'!M399:M399)&amp;CHAR(10)&amp;"Determine when the next deliverable will be (the tgt date can be a WGM or Ballot Cycle); send dates to pmo@HL7.org.","")</f>
        <v/>
      </c>
    </row>
    <row r="400" spans="1:6" s="70" customFormat="1">
      <c r="A400" s="76" t="s">
        <v>745</v>
      </c>
      <c r="B400" s="43" t="str">
        <f ca="1">IF(AND('Pjt Insight Project List'!AO400&lt;TODAY()-120,ISTEXT('Pjt Insight Project List'!C400:C400)),"Pjt Insight Next Milestone Behind&gt;120 Days","")</f>
        <v/>
      </c>
      <c r="C400" s="43" t="str">
        <f ca="1">IF(AND('Pjt Insight Project List'!AO400&lt;TODAY()-120,ISTEXT('Pjt Insight Project List'!C400:C400)),'Pjt Insight Project List'!C400:C400,"")</f>
        <v/>
      </c>
      <c r="D400" s="43" t="str">
        <f ca="1">IF(AND('Pjt Insight Project List'!AO400&lt;TODAY()-120,ISTEXT('Pjt Insight Project List'!B400:B400)),'Pjt Insight Project List'!B400:B400,"")</f>
        <v/>
      </c>
      <c r="E400" s="43" t="str">
        <f ca="1">IF(AND('Pjt Insight Project List'!AO400&lt;TODAY()-120,ISNUMBER('Pjt Insight Project List'!A400:A400)),'Pjt Insight Project List'!A400:A400,"")</f>
        <v/>
      </c>
      <c r="F400" s="43" t="str">
        <f ca="1">IF(AND('Pjt Insight Project List'!AO400&lt;TODAY()-120,ISTEXT('Pjt Insight Project List'!M400:M400)),("Next Milestone Date Is: "&amp;'Pjt Insight Project List'!M400:M400)&amp;CHAR(10)&amp;"Determine when the next deliverable will be (the tgt date can be a WGM or Ballot Cycle); send dates to pmo@HL7.org.","")</f>
        <v/>
      </c>
    </row>
    <row r="401" spans="1:6" s="70" customFormat="1">
      <c r="A401" s="73" t="s">
        <v>746</v>
      </c>
      <c r="B401" s="43" t="str">
        <f ca="1">IF(AND('Pjt Insight Project List'!AO401&lt;TODAY()-120,ISTEXT('Pjt Insight Project List'!C401:C401)),"Pjt Insight Next Milestone Behind&gt;120 Days","")</f>
        <v/>
      </c>
      <c r="C401" s="43" t="str">
        <f ca="1">IF(AND('Pjt Insight Project List'!AO401&lt;TODAY()-120,ISTEXT('Pjt Insight Project List'!C401:C401)),'Pjt Insight Project List'!C401:C401,"")</f>
        <v/>
      </c>
      <c r="D401" s="43" t="str">
        <f ca="1">IF(AND('Pjt Insight Project List'!AO401&lt;TODAY()-120,ISTEXT('Pjt Insight Project List'!B401:B401)),'Pjt Insight Project List'!B401:B401,"")</f>
        <v/>
      </c>
      <c r="E401" s="43" t="str">
        <f ca="1">IF(AND('Pjt Insight Project List'!AO401&lt;TODAY()-120,ISNUMBER('Pjt Insight Project List'!A401:A401)),'Pjt Insight Project List'!A401:A401,"")</f>
        <v/>
      </c>
      <c r="F401" s="43" t="str">
        <f ca="1">IF(AND('Pjt Insight Project List'!AO401&lt;TODAY()-120,ISTEXT('Pjt Insight Project List'!M401:M401)),("Next Milestone Date Is: "&amp;'Pjt Insight Project List'!M401:M401)&amp;CHAR(10)&amp;"Determine when the next deliverable will be (the tgt date can be a WGM or Ballot Cycle); send dates to pmo@HL7.org.","")</f>
        <v/>
      </c>
    </row>
    <row r="402" spans="1:6" s="70" customFormat="1">
      <c r="A402" s="73" t="s">
        <v>747</v>
      </c>
      <c r="B402" s="43" t="str">
        <f ca="1">IF(AND('Pjt Insight Project List'!AO402&lt;TODAY()-120,ISTEXT('Pjt Insight Project List'!C402:C402)),"Pjt Insight Next Milestone Behind&gt;120 Days","")</f>
        <v/>
      </c>
      <c r="C402" s="43" t="str">
        <f ca="1">IF(AND('Pjt Insight Project List'!AO402&lt;TODAY()-120,ISTEXT('Pjt Insight Project List'!C402:C402)),'Pjt Insight Project List'!C402:C402,"")</f>
        <v/>
      </c>
      <c r="D402" s="43" t="str">
        <f ca="1">IF(AND('Pjt Insight Project List'!AO402&lt;TODAY()-120,ISTEXT('Pjt Insight Project List'!B402:B402)),'Pjt Insight Project List'!B402:B402,"")</f>
        <v/>
      </c>
      <c r="E402" s="43" t="str">
        <f ca="1">IF(AND('Pjt Insight Project List'!AO402&lt;TODAY()-120,ISNUMBER('Pjt Insight Project List'!A402:A402)),'Pjt Insight Project List'!A402:A402,"")</f>
        <v/>
      </c>
      <c r="F402" s="43" t="str">
        <f ca="1">IF(AND('Pjt Insight Project List'!AO402&lt;TODAY()-120,ISTEXT('Pjt Insight Project List'!M402:M402)),("Next Milestone Date Is: "&amp;'Pjt Insight Project List'!M402:M402)&amp;CHAR(10)&amp;"Determine when the next deliverable will be (the tgt date can be a WGM or Ballot Cycle); send dates to pmo@HL7.org.","")</f>
        <v/>
      </c>
    </row>
    <row r="403" spans="1:6" s="70" customFormat="1">
      <c r="A403" s="76" t="s">
        <v>748</v>
      </c>
      <c r="B403" s="43" t="str">
        <f ca="1">IF(AND('Pjt Insight Project List'!AO403&lt;TODAY()-120,ISTEXT('Pjt Insight Project List'!C403:C403)),"Pjt Insight Next Milestone Behind&gt;120 Days","")</f>
        <v/>
      </c>
      <c r="C403" s="43" t="str">
        <f ca="1">IF(AND('Pjt Insight Project List'!AO403&lt;TODAY()-120,ISTEXT('Pjt Insight Project List'!C403:C403)),'Pjt Insight Project List'!C403:C403,"")</f>
        <v/>
      </c>
      <c r="D403" s="43" t="str">
        <f ca="1">IF(AND('Pjt Insight Project List'!AO403&lt;TODAY()-120,ISTEXT('Pjt Insight Project List'!B403:B403)),'Pjt Insight Project List'!B403:B403,"")</f>
        <v/>
      </c>
      <c r="E403" s="43" t="str">
        <f ca="1">IF(AND('Pjt Insight Project List'!AO403&lt;TODAY()-120,ISNUMBER('Pjt Insight Project List'!A403:A403)),'Pjt Insight Project List'!A403:A403,"")</f>
        <v/>
      </c>
      <c r="F403" s="43" t="str">
        <f ca="1">IF(AND('Pjt Insight Project List'!AO403&lt;TODAY()-120,ISTEXT('Pjt Insight Project List'!M403:M403)),("Next Milestone Date Is: "&amp;'Pjt Insight Project List'!M403:M403)&amp;CHAR(10)&amp;"Determine when the next deliverable will be (the tgt date can be a WGM or Ballot Cycle); send dates to pmo@HL7.org.","")</f>
        <v/>
      </c>
    </row>
    <row r="404" spans="1:6" s="70" customFormat="1">
      <c r="A404" s="73" t="s">
        <v>749</v>
      </c>
      <c r="B404" s="43" t="str">
        <f ca="1">IF(AND('Pjt Insight Project List'!AO404&lt;TODAY()-120,ISTEXT('Pjt Insight Project List'!C404:C404)),"Pjt Insight Next Milestone Behind&gt;120 Days","")</f>
        <v/>
      </c>
      <c r="C404" s="43" t="str">
        <f ca="1">IF(AND('Pjt Insight Project List'!AO404&lt;TODAY()-120,ISTEXT('Pjt Insight Project List'!C404:C404)),'Pjt Insight Project List'!C404:C404,"")</f>
        <v/>
      </c>
      <c r="D404" s="43" t="str">
        <f ca="1">IF(AND('Pjt Insight Project List'!AO404&lt;TODAY()-120,ISTEXT('Pjt Insight Project List'!B404:B404)),'Pjt Insight Project List'!B404:B404,"")</f>
        <v/>
      </c>
      <c r="E404" s="43" t="str">
        <f ca="1">IF(AND('Pjt Insight Project List'!AO404&lt;TODAY()-120,ISNUMBER('Pjt Insight Project List'!A404:A404)),'Pjt Insight Project List'!A404:A404,"")</f>
        <v/>
      </c>
      <c r="F404" s="43" t="str">
        <f ca="1">IF(AND('Pjt Insight Project List'!AO404&lt;TODAY()-120,ISTEXT('Pjt Insight Project List'!M404:M404)),("Next Milestone Date Is: "&amp;'Pjt Insight Project List'!M404:M404)&amp;CHAR(10)&amp;"Determine when the next deliverable will be (the tgt date can be a WGM or Ballot Cycle); send dates to pmo@HL7.org.","")</f>
        <v/>
      </c>
    </row>
    <row r="405" spans="1:6" s="70" customFormat="1">
      <c r="A405" s="73" t="s">
        <v>750</v>
      </c>
      <c r="B405" s="43" t="str">
        <f ca="1">IF(AND('Pjt Insight Project List'!AO405&lt;TODAY()-120,ISTEXT('Pjt Insight Project List'!C405:C405)),"Pjt Insight Next Milestone Behind&gt;120 Days","")</f>
        <v/>
      </c>
      <c r="C405" s="43" t="str">
        <f ca="1">IF(AND('Pjt Insight Project List'!AO405&lt;TODAY()-120,ISTEXT('Pjt Insight Project List'!C405:C405)),'Pjt Insight Project List'!C405:C405,"")</f>
        <v/>
      </c>
      <c r="D405" s="43" t="str">
        <f ca="1">IF(AND('Pjt Insight Project List'!AO405&lt;TODAY()-120,ISTEXT('Pjt Insight Project List'!B405:B405)),'Pjt Insight Project List'!B405:B405,"")</f>
        <v/>
      </c>
      <c r="E405" s="43" t="str">
        <f ca="1">IF(AND('Pjt Insight Project List'!AO405&lt;TODAY()-120,ISNUMBER('Pjt Insight Project List'!A405:A405)),'Pjt Insight Project List'!A405:A405,"")</f>
        <v/>
      </c>
      <c r="F405" s="43" t="str">
        <f ca="1">IF(AND('Pjt Insight Project List'!AO405&lt;TODAY()-120,ISTEXT('Pjt Insight Project List'!M405:M405)),("Next Milestone Date Is: "&amp;'Pjt Insight Project List'!M405:M405)&amp;CHAR(10)&amp;"Determine when the next deliverable will be (the tgt date can be a WGM or Ballot Cycle); send dates to pmo@HL7.org.","")</f>
        <v/>
      </c>
    </row>
    <row r="406" spans="1:6" s="70" customFormat="1">
      <c r="A406" s="76" t="s">
        <v>751</v>
      </c>
      <c r="B406" s="43" t="str">
        <f ca="1">IF(AND('Pjt Insight Project List'!AO406&lt;TODAY()-120,ISTEXT('Pjt Insight Project List'!C406:C406)),"Pjt Insight Next Milestone Behind&gt;120 Days","")</f>
        <v/>
      </c>
      <c r="C406" s="43" t="str">
        <f ca="1">IF(AND('Pjt Insight Project List'!AO406&lt;TODAY()-120,ISTEXT('Pjt Insight Project List'!C406:C406)),'Pjt Insight Project List'!C406:C406,"")</f>
        <v/>
      </c>
      <c r="D406" s="43" t="str">
        <f ca="1">IF(AND('Pjt Insight Project List'!AO406&lt;TODAY()-120,ISTEXT('Pjt Insight Project List'!B406:B406)),'Pjt Insight Project List'!B406:B406,"")</f>
        <v/>
      </c>
      <c r="E406" s="43" t="str">
        <f ca="1">IF(AND('Pjt Insight Project List'!AO406&lt;TODAY()-120,ISNUMBER('Pjt Insight Project List'!A406:A406)),'Pjt Insight Project List'!A406:A406,"")</f>
        <v/>
      </c>
      <c r="F406" s="43" t="str">
        <f ca="1">IF(AND('Pjt Insight Project List'!AO406&lt;TODAY()-120,ISTEXT('Pjt Insight Project List'!M406:M406)),("Next Milestone Date Is: "&amp;'Pjt Insight Project List'!M406:M406)&amp;CHAR(10)&amp;"Determine when the next deliverable will be (the tgt date can be a WGM or Ballot Cycle); send dates to pmo@HL7.org.","")</f>
        <v/>
      </c>
    </row>
    <row r="407" spans="1:6" s="70" customFormat="1">
      <c r="A407" s="73" t="s">
        <v>752</v>
      </c>
      <c r="B407" s="43" t="str">
        <f ca="1">IF(AND('Pjt Insight Project List'!AO407&lt;TODAY()-120,ISTEXT('Pjt Insight Project List'!C407:C407)),"Pjt Insight Next Milestone Behind&gt;120 Days","")</f>
        <v/>
      </c>
      <c r="C407" s="43" t="str">
        <f ca="1">IF(AND('Pjt Insight Project List'!AO407&lt;TODAY()-120,ISTEXT('Pjt Insight Project List'!C407:C407)),'Pjt Insight Project List'!C407:C407,"")</f>
        <v/>
      </c>
      <c r="D407" s="43" t="str">
        <f ca="1">IF(AND('Pjt Insight Project List'!AO407&lt;TODAY()-120,ISTEXT('Pjt Insight Project List'!B407:B407)),'Pjt Insight Project List'!B407:B407,"")</f>
        <v/>
      </c>
      <c r="E407" s="43" t="str">
        <f ca="1">IF(AND('Pjt Insight Project List'!AO407&lt;TODAY()-120,ISNUMBER('Pjt Insight Project List'!A407:A407)),'Pjt Insight Project List'!A407:A407,"")</f>
        <v/>
      </c>
      <c r="F407" s="43" t="str">
        <f ca="1">IF(AND('Pjt Insight Project List'!AO407&lt;TODAY()-120,ISTEXT('Pjt Insight Project List'!M407:M407)),("Next Milestone Date Is: "&amp;'Pjt Insight Project List'!M407:M407)&amp;CHAR(10)&amp;"Determine when the next deliverable will be (the tgt date can be a WGM or Ballot Cycle); send dates to pmo@HL7.org.","")</f>
        <v/>
      </c>
    </row>
    <row r="408" spans="1:6" s="70" customFormat="1">
      <c r="A408" s="73" t="s">
        <v>753</v>
      </c>
      <c r="B408" s="43" t="str">
        <f ca="1">IF(AND('Pjt Insight Project List'!AO408&lt;TODAY()-120,ISTEXT('Pjt Insight Project List'!C408:C408)),"Pjt Insight Next Milestone Behind&gt;120 Days","")</f>
        <v/>
      </c>
      <c r="C408" s="43" t="str">
        <f ca="1">IF(AND('Pjt Insight Project List'!AO408&lt;TODAY()-120,ISTEXT('Pjt Insight Project List'!C408:C408)),'Pjt Insight Project List'!C408:C408,"")</f>
        <v/>
      </c>
      <c r="D408" s="43" t="str">
        <f ca="1">IF(AND('Pjt Insight Project List'!AO408&lt;TODAY()-120,ISTEXT('Pjt Insight Project List'!B408:B408)),'Pjt Insight Project List'!B408:B408,"")</f>
        <v/>
      </c>
      <c r="E408" s="43" t="str">
        <f ca="1">IF(AND('Pjt Insight Project List'!AO408&lt;TODAY()-120,ISNUMBER('Pjt Insight Project List'!A408:A408)),'Pjt Insight Project List'!A408:A408,"")</f>
        <v/>
      </c>
      <c r="F408" s="43" t="str">
        <f ca="1">IF(AND('Pjt Insight Project List'!AO408&lt;TODAY()-120,ISTEXT('Pjt Insight Project List'!M408:M408)),("Next Milestone Date Is: "&amp;'Pjt Insight Project List'!M408:M408)&amp;CHAR(10)&amp;"Determine when the next deliverable will be (the tgt date can be a WGM or Ballot Cycle); send dates to pmo@HL7.org.","")</f>
        <v/>
      </c>
    </row>
    <row r="409" spans="1:6" s="70" customFormat="1">
      <c r="A409" s="76" t="s">
        <v>754</v>
      </c>
      <c r="B409" s="43" t="str">
        <f ca="1">IF(AND('Pjt Insight Project List'!AO409&lt;TODAY()-120,ISTEXT('Pjt Insight Project List'!C409:C409)),"Pjt Insight Next Milestone Behind&gt;120 Days","")</f>
        <v/>
      </c>
      <c r="C409" s="43" t="str">
        <f ca="1">IF(AND('Pjt Insight Project List'!AO409&lt;TODAY()-120,ISTEXT('Pjt Insight Project List'!C409:C409)),'Pjt Insight Project List'!C409:C409,"")</f>
        <v/>
      </c>
      <c r="D409" s="43" t="str">
        <f ca="1">IF(AND('Pjt Insight Project List'!AO409&lt;TODAY()-120,ISTEXT('Pjt Insight Project List'!B409:B409)),'Pjt Insight Project List'!B409:B409,"")</f>
        <v/>
      </c>
      <c r="E409" s="43" t="str">
        <f ca="1">IF(AND('Pjt Insight Project List'!AO409&lt;TODAY()-120,ISNUMBER('Pjt Insight Project List'!A409:A409)),'Pjt Insight Project List'!A409:A409,"")</f>
        <v/>
      </c>
      <c r="F409" s="43" t="str">
        <f ca="1">IF(AND('Pjt Insight Project List'!AO409&lt;TODAY()-120,ISTEXT('Pjt Insight Project List'!M409:M409)),("Next Milestone Date Is: "&amp;'Pjt Insight Project List'!M409:M409)&amp;CHAR(10)&amp;"Determine when the next deliverable will be (the tgt date can be a WGM or Ballot Cycle); send dates to pmo@HL7.org.","")</f>
        <v/>
      </c>
    </row>
    <row r="410" spans="1:6" s="70" customFormat="1">
      <c r="A410" s="73" t="s">
        <v>755</v>
      </c>
      <c r="B410" s="43" t="str">
        <f ca="1">IF(AND('Pjt Insight Project List'!AO410&lt;TODAY()-120,ISTEXT('Pjt Insight Project List'!C410:C410)),"Pjt Insight Next Milestone Behind&gt;120 Days","")</f>
        <v/>
      </c>
      <c r="C410" s="43" t="str">
        <f ca="1">IF(AND('Pjt Insight Project List'!AO410&lt;TODAY()-120,ISTEXT('Pjt Insight Project List'!C410:C410)),'Pjt Insight Project List'!C410:C410,"")</f>
        <v/>
      </c>
      <c r="D410" s="43" t="str">
        <f ca="1">IF(AND('Pjt Insight Project List'!AO410&lt;TODAY()-120,ISTEXT('Pjt Insight Project List'!B410:B410)),'Pjt Insight Project List'!B410:B410,"")</f>
        <v/>
      </c>
      <c r="E410" s="43" t="str">
        <f ca="1">IF(AND('Pjt Insight Project List'!AO410&lt;TODAY()-120,ISNUMBER('Pjt Insight Project List'!A410:A410)),'Pjt Insight Project List'!A410:A410,"")</f>
        <v/>
      </c>
      <c r="F410" s="43" t="str">
        <f ca="1">IF(AND('Pjt Insight Project List'!AO410&lt;TODAY()-120,ISTEXT('Pjt Insight Project List'!M410:M410)),("Next Milestone Date Is: "&amp;'Pjt Insight Project List'!M410:M410)&amp;CHAR(10)&amp;"Determine when the next deliverable will be (the tgt date can be a WGM or Ballot Cycle); send dates to pmo@HL7.org.","")</f>
        <v/>
      </c>
    </row>
    <row r="411" spans="1:6" s="70" customFormat="1">
      <c r="A411" s="73" t="s">
        <v>756</v>
      </c>
      <c r="B411" s="43" t="str">
        <f ca="1">IF(AND('Pjt Insight Project List'!AO411&lt;TODAY()-120,ISTEXT('Pjt Insight Project List'!C411:C411)),"Pjt Insight Next Milestone Behind&gt;120 Days","")</f>
        <v/>
      </c>
      <c r="C411" s="43" t="str">
        <f ca="1">IF(AND('Pjt Insight Project List'!AO411&lt;TODAY()-120,ISTEXT('Pjt Insight Project List'!C411:C411)),'Pjt Insight Project List'!C411:C411,"")</f>
        <v/>
      </c>
      <c r="D411" s="43" t="str">
        <f ca="1">IF(AND('Pjt Insight Project List'!AO411&lt;TODAY()-120,ISTEXT('Pjt Insight Project List'!B411:B411)),'Pjt Insight Project List'!B411:B411,"")</f>
        <v/>
      </c>
      <c r="E411" s="43" t="str">
        <f ca="1">IF(AND('Pjt Insight Project List'!AO411&lt;TODAY()-120,ISNUMBER('Pjt Insight Project List'!A411:A411)),'Pjt Insight Project List'!A411:A411,"")</f>
        <v/>
      </c>
      <c r="F411" s="43" t="str">
        <f ca="1">IF(AND('Pjt Insight Project List'!AO411&lt;TODAY()-120,ISTEXT('Pjt Insight Project List'!M411:M411)),("Next Milestone Date Is: "&amp;'Pjt Insight Project List'!M411:M411)&amp;CHAR(10)&amp;"Determine when the next deliverable will be (the tgt date can be a WGM or Ballot Cycle); send dates to pmo@HL7.org.","")</f>
        <v/>
      </c>
    </row>
    <row r="412" spans="1:6" s="70" customFormat="1">
      <c r="A412" s="76" t="s">
        <v>757</v>
      </c>
      <c r="B412" s="43" t="str">
        <f ca="1">IF(AND('Pjt Insight Project List'!AO412&lt;TODAY()-120,ISTEXT('Pjt Insight Project List'!C412:C412)),"Pjt Insight Next Milestone Behind&gt;120 Days","")</f>
        <v/>
      </c>
      <c r="C412" s="43" t="str">
        <f ca="1">IF(AND('Pjt Insight Project List'!AO412&lt;TODAY()-120,ISTEXT('Pjt Insight Project List'!C412:C412)),'Pjt Insight Project List'!C412:C412,"")</f>
        <v/>
      </c>
      <c r="D412" s="43" t="str">
        <f ca="1">IF(AND('Pjt Insight Project List'!AO412&lt;TODAY()-120,ISTEXT('Pjt Insight Project List'!B412:B412)),'Pjt Insight Project List'!B412:B412,"")</f>
        <v/>
      </c>
      <c r="E412" s="43" t="str">
        <f ca="1">IF(AND('Pjt Insight Project List'!AO412&lt;TODAY()-120,ISNUMBER('Pjt Insight Project List'!A412:A412)),'Pjt Insight Project List'!A412:A412,"")</f>
        <v/>
      </c>
      <c r="F412" s="43" t="str">
        <f ca="1">IF(AND('Pjt Insight Project List'!AO412&lt;TODAY()-120,ISTEXT('Pjt Insight Project List'!M412:M412)),("Next Milestone Date Is: "&amp;'Pjt Insight Project List'!M412:M412)&amp;CHAR(10)&amp;"Determine when the next deliverable will be (the tgt date can be a WGM or Ballot Cycle); send dates to pmo@HL7.org.","")</f>
        <v/>
      </c>
    </row>
    <row r="413" spans="1:6" s="70" customFormat="1">
      <c r="A413" s="73" t="s">
        <v>758</v>
      </c>
      <c r="B413" s="43" t="str">
        <f ca="1">IF(AND('Pjt Insight Project List'!AO413&lt;TODAY()-120,ISTEXT('Pjt Insight Project List'!C413:C413)),"Pjt Insight Next Milestone Behind&gt;120 Days","")</f>
        <v/>
      </c>
      <c r="C413" s="43" t="str">
        <f ca="1">IF(AND('Pjt Insight Project List'!AO413&lt;TODAY()-120,ISTEXT('Pjt Insight Project List'!C413:C413)),'Pjt Insight Project List'!C413:C413,"")</f>
        <v/>
      </c>
      <c r="D413" s="43" t="str">
        <f ca="1">IF(AND('Pjt Insight Project List'!AO413&lt;TODAY()-120,ISTEXT('Pjt Insight Project List'!B413:B413)),'Pjt Insight Project List'!B413:B413,"")</f>
        <v/>
      </c>
      <c r="E413" s="43" t="str">
        <f ca="1">IF(AND('Pjt Insight Project List'!AO413&lt;TODAY()-120,ISNUMBER('Pjt Insight Project List'!A413:A413)),'Pjt Insight Project List'!A413:A413,"")</f>
        <v/>
      </c>
      <c r="F413" s="43" t="str">
        <f ca="1">IF(AND('Pjt Insight Project List'!AO413&lt;TODAY()-120,ISTEXT('Pjt Insight Project List'!M413:M413)),("Next Milestone Date Is: "&amp;'Pjt Insight Project List'!M413:M413)&amp;CHAR(10)&amp;"Determine when the next deliverable will be (the tgt date can be a WGM or Ballot Cycle); send dates to pmo@HL7.org.","")</f>
        <v/>
      </c>
    </row>
    <row r="414" spans="1:6" s="70" customFormat="1">
      <c r="A414" s="73" t="s">
        <v>759</v>
      </c>
      <c r="B414" s="43" t="str">
        <f ca="1">IF(AND('Pjt Insight Project List'!AO414&lt;TODAY()-120,ISTEXT('Pjt Insight Project List'!C414:C414)),"Pjt Insight Next Milestone Behind&gt;120 Days","")</f>
        <v/>
      </c>
      <c r="C414" s="43" t="str">
        <f ca="1">IF(AND('Pjt Insight Project List'!AO414&lt;TODAY()-120,ISTEXT('Pjt Insight Project List'!C414:C414)),'Pjt Insight Project List'!C414:C414,"")</f>
        <v/>
      </c>
      <c r="D414" s="43" t="str">
        <f ca="1">IF(AND('Pjt Insight Project List'!AO414&lt;TODAY()-120,ISTEXT('Pjt Insight Project List'!B414:B414)),'Pjt Insight Project List'!B414:B414,"")</f>
        <v/>
      </c>
      <c r="E414" s="43" t="str">
        <f ca="1">IF(AND('Pjt Insight Project List'!AO414&lt;TODAY()-120,ISNUMBER('Pjt Insight Project List'!A414:A414)),'Pjt Insight Project List'!A414:A414,"")</f>
        <v/>
      </c>
      <c r="F414" s="43" t="str">
        <f ca="1">IF(AND('Pjt Insight Project List'!AO414&lt;TODAY()-120,ISTEXT('Pjt Insight Project List'!M414:M414)),("Next Milestone Date Is: "&amp;'Pjt Insight Project List'!M414:M414)&amp;CHAR(10)&amp;"Determine when the next deliverable will be (the tgt date can be a WGM or Ballot Cycle); send dates to pmo@HL7.org.","")</f>
        <v/>
      </c>
    </row>
    <row r="415" spans="1:6" s="70" customFormat="1">
      <c r="A415" s="76" t="s">
        <v>760</v>
      </c>
      <c r="B415" s="43" t="str">
        <f ca="1">IF(AND('Pjt Insight Project List'!AO415&lt;TODAY()-120,ISTEXT('Pjt Insight Project List'!C415:C415)),"Pjt Insight Next Milestone Behind&gt;120 Days","")</f>
        <v/>
      </c>
      <c r="C415" s="43" t="str">
        <f ca="1">IF(AND('Pjt Insight Project List'!AO415&lt;TODAY()-120,ISTEXT('Pjt Insight Project List'!C415:C415)),'Pjt Insight Project List'!C415:C415,"")</f>
        <v/>
      </c>
      <c r="D415" s="43" t="str">
        <f ca="1">IF(AND('Pjt Insight Project List'!AO415&lt;TODAY()-120,ISTEXT('Pjt Insight Project List'!B415:B415)),'Pjt Insight Project List'!B415:B415,"")</f>
        <v/>
      </c>
      <c r="E415" s="43" t="str">
        <f ca="1">IF(AND('Pjt Insight Project List'!AO415&lt;TODAY()-120,ISNUMBER('Pjt Insight Project List'!A415:A415)),'Pjt Insight Project List'!A415:A415,"")</f>
        <v/>
      </c>
      <c r="F415" s="43" t="str">
        <f ca="1">IF(AND('Pjt Insight Project List'!AO415&lt;TODAY()-120,ISTEXT('Pjt Insight Project List'!M415:M415)),("Next Milestone Date Is: "&amp;'Pjt Insight Project List'!M415:M415)&amp;CHAR(10)&amp;"Determine when the next deliverable will be (the tgt date can be a WGM or Ballot Cycle); send dates to pmo@HL7.org.","")</f>
        <v/>
      </c>
    </row>
    <row r="416" spans="1:6" s="70" customFormat="1">
      <c r="A416" s="73" t="s">
        <v>761</v>
      </c>
      <c r="B416" s="43" t="str">
        <f ca="1">IF(AND('Pjt Insight Project List'!AO416&lt;TODAY()-120,ISTEXT('Pjt Insight Project List'!C416:C416)),"Pjt Insight Next Milestone Behind&gt;120 Days","")</f>
        <v/>
      </c>
      <c r="C416" s="43" t="str">
        <f ca="1">IF(AND('Pjt Insight Project List'!AO416&lt;TODAY()-120,ISTEXT('Pjt Insight Project List'!C416:C416)),'Pjt Insight Project List'!C416:C416,"")</f>
        <v/>
      </c>
      <c r="D416" s="43" t="str">
        <f ca="1">IF(AND('Pjt Insight Project List'!AO416&lt;TODAY()-120,ISTEXT('Pjt Insight Project List'!B416:B416)),'Pjt Insight Project List'!B416:B416,"")</f>
        <v/>
      </c>
      <c r="E416" s="43" t="str">
        <f ca="1">IF(AND('Pjt Insight Project List'!AO416&lt;TODAY()-120,ISNUMBER('Pjt Insight Project List'!A416:A416)),'Pjt Insight Project List'!A416:A416,"")</f>
        <v/>
      </c>
      <c r="F416" s="43" t="str">
        <f ca="1">IF(AND('Pjt Insight Project List'!AO416&lt;TODAY()-120,ISTEXT('Pjt Insight Project List'!M416:M416)),("Next Milestone Date Is: "&amp;'Pjt Insight Project List'!M416:M416)&amp;CHAR(10)&amp;"Determine when the next deliverable will be (the tgt date can be a WGM or Ballot Cycle); send dates to pmo@HL7.org.","")</f>
        <v/>
      </c>
    </row>
    <row r="417" spans="1:6" s="70" customFormat="1">
      <c r="A417" s="73" t="s">
        <v>762</v>
      </c>
      <c r="B417" s="43" t="str">
        <f ca="1">IF(AND('Pjt Insight Project List'!AO417&lt;TODAY()-120,ISTEXT('Pjt Insight Project List'!C417:C417)),"Pjt Insight Next Milestone Behind&gt;120 Days","")</f>
        <v/>
      </c>
      <c r="C417" s="43" t="str">
        <f ca="1">IF(AND('Pjt Insight Project List'!AO417&lt;TODAY()-120,ISTEXT('Pjt Insight Project List'!C417:C417)),'Pjt Insight Project List'!C417:C417,"")</f>
        <v/>
      </c>
      <c r="D417" s="43" t="str">
        <f ca="1">IF(AND('Pjt Insight Project List'!AO417&lt;TODAY()-120,ISTEXT('Pjt Insight Project List'!B417:B417)),'Pjt Insight Project List'!B417:B417,"")</f>
        <v/>
      </c>
      <c r="E417" s="43" t="str">
        <f ca="1">IF(AND('Pjt Insight Project List'!AO417&lt;TODAY()-120,ISNUMBER('Pjt Insight Project List'!A417:A417)),'Pjt Insight Project List'!A417:A417,"")</f>
        <v/>
      </c>
      <c r="F417" s="43" t="str">
        <f ca="1">IF(AND('Pjt Insight Project List'!AO417&lt;TODAY()-120,ISTEXT('Pjt Insight Project List'!M417:M417)),("Next Milestone Date Is: "&amp;'Pjt Insight Project List'!M417:M417)&amp;CHAR(10)&amp;"Determine when the next deliverable will be (the tgt date can be a WGM or Ballot Cycle); send dates to pmo@HL7.org.","")</f>
        <v/>
      </c>
    </row>
    <row r="418" spans="1:6" s="70" customFormat="1">
      <c r="A418" s="76" t="s">
        <v>763</v>
      </c>
      <c r="B418" s="43" t="str">
        <f ca="1">IF(AND('Pjt Insight Project List'!AO418&lt;TODAY()-120,ISTEXT('Pjt Insight Project List'!C418:C418)),"Pjt Insight Next Milestone Behind&gt;120 Days","")</f>
        <v/>
      </c>
      <c r="C418" s="43" t="str">
        <f ca="1">IF(AND('Pjt Insight Project List'!AO418&lt;TODAY()-120,ISTEXT('Pjt Insight Project List'!C418:C418)),'Pjt Insight Project List'!C418:C418,"")</f>
        <v/>
      </c>
      <c r="D418" s="43" t="str">
        <f ca="1">IF(AND('Pjt Insight Project List'!AO418&lt;TODAY()-120,ISTEXT('Pjt Insight Project List'!B418:B418)),'Pjt Insight Project List'!B418:B418,"")</f>
        <v/>
      </c>
      <c r="E418" s="43" t="str">
        <f ca="1">IF(AND('Pjt Insight Project List'!AO418&lt;TODAY()-120,ISNUMBER('Pjt Insight Project List'!A418:A418)),'Pjt Insight Project List'!A418:A418,"")</f>
        <v/>
      </c>
      <c r="F418" s="43" t="str">
        <f ca="1">IF(AND('Pjt Insight Project List'!AO418&lt;TODAY()-120,ISTEXT('Pjt Insight Project List'!M418:M418)),("Next Milestone Date Is: "&amp;'Pjt Insight Project List'!M418:M418)&amp;CHAR(10)&amp;"Determine when the next deliverable will be (the tgt date can be a WGM or Ballot Cycle); send dates to pmo@HL7.org.","")</f>
        <v/>
      </c>
    </row>
    <row r="419" spans="1:6" s="70" customFormat="1">
      <c r="A419" s="73" t="s">
        <v>764</v>
      </c>
      <c r="B419" s="43" t="str">
        <f ca="1">IF(AND('Pjt Insight Project List'!AO419&lt;TODAY()-120,ISTEXT('Pjt Insight Project List'!C419:C419)),"Pjt Insight Next Milestone Behind&gt;120 Days","")</f>
        <v/>
      </c>
      <c r="C419" s="43" t="str">
        <f ca="1">IF(AND('Pjt Insight Project List'!AO419&lt;TODAY()-120,ISTEXT('Pjt Insight Project List'!C419:C419)),'Pjt Insight Project List'!C419:C419,"")</f>
        <v/>
      </c>
      <c r="D419" s="43" t="str">
        <f ca="1">IF(AND('Pjt Insight Project List'!AO419&lt;TODAY()-120,ISTEXT('Pjt Insight Project List'!B419:B419)),'Pjt Insight Project List'!B419:B419,"")</f>
        <v/>
      </c>
      <c r="E419" s="43" t="str">
        <f ca="1">IF(AND('Pjt Insight Project List'!AO419&lt;TODAY()-120,ISNUMBER('Pjt Insight Project List'!A419:A419)),'Pjt Insight Project List'!A419:A419,"")</f>
        <v/>
      </c>
      <c r="F419" s="43" t="str">
        <f ca="1">IF(AND('Pjt Insight Project List'!AO419&lt;TODAY()-120,ISTEXT('Pjt Insight Project List'!M419:M419)),("Next Milestone Date Is: "&amp;'Pjt Insight Project List'!M419:M419)&amp;CHAR(10)&amp;"Determine when the next deliverable will be (the tgt date can be a WGM or Ballot Cycle); send dates to pmo@HL7.org.","")</f>
        <v/>
      </c>
    </row>
    <row r="420" spans="1:6" s="70" customFormat="1">
      <c r="A420" s="73" t="s">
        <v>765</v>
      </c>
      <c r="B420" s="43" t="str">
        <f ca="1">IF(AND('Pjt Insight Project List'!AO420&lt;TODAY()-120,ISTEXT('Pjt Insight Project List'!C420:C420)),"Pjt Insight Next Milestone Behind&gt;120 Days","")</f>
        <v/>
      </c>
      <c r="C420" s="43" t="str">
        <f ca="1">IF(AND('Pjt Insight Project List'!AO420&lt;TODAY()-120,ISTEXT('Pjt Insight Project List'!C420:C420)),'Pjt Insight Project List'!C420:C420,"")</f>
        <v/>
      </c>
      <c r="D420" s="43" t="str">
        <f ca="1">IF(AND('Pjt Insight Project List'!AO420&lt;TODAY()-120,ISTEXT('Pjt Insight Project List'!B420:B420)),'Pjt Insight Project List'!B420:B420,"")</f>
        <v/>
      </c>
      <c r="E420" s="43" t="str">
        <f ca="1">IF(AND('Pjt Insight Project List'!AO420&lt;TODAY()-120,ISNUMBER('Pjt Insight Project List'!A420:A420)),'Pjt Insight Project List'!A420:A420,"")</f>
        <v/>
      </c>
      <c r="F420" s="43" t="str">
        <f ca="1">IF(AND('Pjt Insight Project List'!AO420&lt;TODAY()-120,ISTEXT('Pjt Insight Project List'!M420:M420)),("Next Milestone Date Is: "&amp;'Pjt Insight Project List'!M420:M420)&amp;CHAR(10)&amp;"Determine when the next deliverable will be (the tgt date can be a WGM or Ballot Cycle); send dates to pmo@HL7.org.","")</f>
        <v/>
      </c>
    </row>
    <row r="421" spans="1:6" s="70" customFormat="1">
      <c r="A421" s="76" t="s">
        <v>766</v>
      </c>
      <c r="B421" s="43" t="str">
        <f ca="1">IF(AND('Pjt Insight Project List'!AO421&lt;TODAY()-120,ISTEXT('Pjt Insight Project List'!C421:C421)),"Pjt Insight Next Milestone Behind&gt;120 Days","")</f>
        <v/>
      </c>
      <c r="C421" s="43" t="str">
        <f ca="1">IF(AND('Pjt Insight Project List'!AO421&lt;TODAY()-120,ISTEXT('Pjt Insight Project List'!C421:C421)),'Pjt Insight Project List'!C421:C421,"")</f>
        <v/>
      </c>
      <c r="D421" s="43" t="str">
        <f ca="1">IF(AND('Pjt Insight Project List'!AO421&lt;TODAY()-120,ISTEXT('Pjt Insight Project List'!B421:B421)),'Pjt Insight Project List'!B421:B421,"")</f>
        <v/>
      </c>
      <c r="E421" s="43" t="str">
        <f ca="1">IF(AND('Pjt Insight Project List'!AO421&lt;TODAY()-120,ISNUMBER('Pjt Insight Project List'!A421:A421)),'Pjt Insight Project List'!A421:A421,"")</f>
        <v/>
      </c>
      <c r="F421" s="43" t="str">
        <f ca="1">IF(AND('Pjt Insight Project List'!AO421&lt;TODAY()-120,ISTEXT('Pjt Insight Project List'!M421:M421)),("Next Milestone Date Is: "&amp;'Pjt Insight Project List'!M421:M421)&amp;CHAR(10)&amp;"Determine when the next deliverable will be (the tgt date can be a WGM or Ballot Cycle); send dates to pmo@HL7.org.","")</f>
        <v/>
      </c>
    </row>
    <row r="422" spans="1:6" s="70" customFormat="1">
      <c r="A422" s="73" t="s">
        <v>767</v>
      </c>
      <c r="B422" s="43" t="str">
        <f ca="1">IF(AND('Pjt Insight Project List'!AO422&lt;TODAY()-120,ISTEXT('Pjt Insight Project List'!C422:C422)),"Pjt Insight Next Milestone Behind&gt;120 Days","")</f>
        <v/>
      </c>
      <c r="C422" s="43" t="str">
        <f ca="1">IF(AND('Pjt Insight Project List'!AO422&lt;TODAY()-120,ISTEXT('Pjt Insight Project List'!C422:C422)),'Pjt Insight Project List'!C422:C422,"")</f>
        <v/>
      </c>
      <c r="D422" s="43" t="str">
        <f ca="1">IF(AND('Pjt Insight Project List'!AO422&lt;TODAY()-120,ISTEXT('Pjt Insight Project List'!B422:B422)),'Pjt Insight Project List'!B422:B422,"")</f>
        <v/>
      </c>
      <c r="E422" s="43" t="str">
        <f ca="1">IF(AND('Pjt Insight Project List'!AO422&lt;TODAY()-120,ISNUMBER('Pjt Insight Project List'!A422:A422)),'Pjt Insight Project List'!A422:A422,"")</f>
        <v/>
      </c>
      <c r="F422" s="43" t="str">
        <f ca="1">IF(AND('Pjt Insight Project List'!AO422&lt;TODAY()-120,ISTEXT('Pjt Insight Project List'!M422:M422)),("Next Milestone Date Is: "&amp;'Pjt Insight Project List'!M422:M422)&amp;CHAR(10)&amp;"Determine when the next deliverable will be (the tgt date can be a WGM or Ballot Cycle); send dates to pmo@HL7.org.","")</f>
        <v/>
      </c>
    </row>
    <row r="423" spans="1:6" s="70" customFormat="1">
      <c r="A423" s="73" t="s">
        <v>768</v>
      </c>
      <c r="B423" s="43" t="str">
        <f ca="1">IF(AND('Pjt Insight Project List'!AO423&lt;TODAY()-120,ISTEXT('Pjt Insight Project List'!C423:C423)),"Pjt Insight Next Milestone Behind&gt;120 Days","")</f>
        <v/>
      </c>
      <c r="C423" s="43" t="str">
        <f ca="1">IF(AND('Pjt Insight Project List'!AO423&lt;TODAY()-120,ISTEXT('Pjt Insight Project List'!C423:C423)),'Pjt Insight Project List'!C423:C423,"")</f>
        <v/>
      </c>
      <c r="D423" s="43" t="str">
        <f ca="1">IF(AND('Pjt Insight Project List'!AO423&lt;TODAY()-120,ISTEXT('Pjt Insight Project List'!B423:B423)),'Pjt Insight Project List'!B423:B423,"")</f>
        <v/>
      </c>
      <c r="E423" s="43" t="str">
        <f ca="1">IF(AND('Pjt Insight Project List'!AO423&lt;TODAY()-120,ISNUMBER('Pjt Insight Project List'!A423:A423)),'Pjt Insight Project List'!A423:A423,"")</f>
        <v/>
      </c>
      <c r="F423" s="43" t="str">
        <f ca="1">IF(AND('Pjt Insight Project List'!AO423&lt;TODAY()-120,ISTEXT('Pjt Insight Project List'!M423:M423)),("Next Milestone Date Is: "&amp;'Pjt Insight Project List'!M423:M423)&amp;CHAR(10)&amp;"Determine when the next deliverable will be (the tgt date can be a WGM or Ballot Cycle); send dates to pmo@HL7.org.","")</f>
        <v/>
      </c>
    </row>
    <row r="424" spans="1:6" s="70" customFormat="1">
      <c r="A424" s="76" t="s">
        <v>769</v>
      </c>
      <c r="B424" s="43" t="str">
        <f ca="1">IF(AND('Pjt Insight Project List'!AO424&lt;TODAY()-120,ISTEXT('Pjt Insight Project List'!C424:C424)),"Pjt Insight Next Milestone Behind&gt;120 Days","")</f>
        <v/>
      </c>
      <c r="C424" s="43" t="str">
        <f ca="1">IF(AND('Pjt Insight Project List'!AO424&lt;TODAY()-120,ISTEXT('Pjt Insight Project List'!C424:C424)),'Pjt Insight Project List'!C424:C424,"")</f>
        <v/>
      </c>
      <c r="D424" s="43" t="str">
        <f ca="1">IF(AND('Pjt Insight Project List'!AO424&lt;TODAY()-120,ISTEXT('Pjt Insight Project List'!B424:B424)),'Pjt Insight Project List'!B424:B424,"")</f>
        <v/>
      </c>
      <c r="E424" s="43" t="str">
        <f ca="1">IF(AND('Pjt Insight Project List'!AO424&lt;TODAY()-120,ISNUMBER('Pjt Insight Project List'!A424:A424)),'Pjt Insight Project List'!A424:A424,"")</f>
        <v/>
      </c>
      <c r="F424" s="43" t="str">
        <f ca="1">IF(AND('Pjt Insight Project List'!AO424&lt;TODAY()-120,ISTEXT('Pjt Insight Project List'!M424:M424)),("Next Milestone Date Is: "&amp;'Pjt Insight Project List'!M424:M424)&amp;CHAR(10)&amp;"Determine when the next deliverable will be (the tgt date can be a WGM or Ballot Cycle); send dates to pmo@HL7.org.","")</f>
        <v/>
      </c>
    </row>
    <row r="425" spans="1:6" s="70" customFormat="1">
      <c r="A425" s="73" t="s">
        <v>770</v>
      </c>
      <c r="B425" s="43" t="str">
        <f ca="1">IF(AND('Pjt Insight Project List'!AO425&lt;TODAY()-120,ISTEXT('Pjt Insight Project List'!C425:C425)),"Pjt Insight Next Milestone Behind&gt;120 Days","")</f>
        <v/>
      </c>
      <c r="C425" s="43" t="str">
        <f ca="1">IF(AND('Pjt Insight Project List'!AO425&lt;TODAY()-120,ISTEXT('Pjt Insight Project List'!C425:C425)),'Pjt Insight Project List'!C425:C425,"")</f>
        <v/>
      </c>
      <c r="D425" s="43" t="str">
        <f ca="1">IF(AND('Pjt Insight Project List'!AO425&lt;TODAY()-120,ISTEXT('Pjt Insight Project List'!B425:B425)),'Pjt Insight Project List'!B425:B425,"")</f>
        <v/>
      </c>
      <c r="E425" s="43" t="str">
        <f ca="1">IF(AND('Pjt Insight Project List'!AO425&lt;TODAY()-120,ISNUMBER('Pjt Insight Project List'!A425:A425)),'Pjt Insight Project List'!A425:A425,"")</f>
        <v/>
      </c>
      <c r="F425" s="43" t="str">
        <f ca="1">IF(AND('Pjt Insight Project List'!AO425&lt;TODAY()-120,ISTEXT('Pjt Insight Project List'!M425:M425)),("Next Milestone Date Is: "&amp;'Pjt Insight Project List'!M425:M425)&amp;CHAR(10)&amp;"Determine when the next deliverable will be (the tgt date can be a WGM or Ballot Cycle); send dates to pmo@HL7.org.","")</f>
        <v/>
      </c>
    </row>
    <row r="426" spans="1:6" s="70" customFormat="1">
      <c r="A426" s="73" t="s">
        <v>771</v>
      </c>
      <c r="B426" s="43" t="str">
        <f ca="1">IF(AND('Pjt Insight Project List'!AO426&lt;TODAY()-120,ISTEXT('Pjt Insight Project List'!C426:C426)),"Pjt Insight Next Milestone Behind&gt;120 Days","")</f>
        <v/>
      </c>
      <c r="C426" s="43" t="str">
        <f ca="1">IF(AND('Pjt Insight Project List'!AO426&lt;TODAY()-120,ISTEXT('Pjt Insight Project List'!C426:C426)),'Pjt Insight Project List'!C426:C426,"")</f>
        <v/>
      </c>
      <c r="D426" s="43" t="str">
        <f ca="1">IF(AND('Pjt Insight Project List'!AO426&lt;TODAY()-120,ISTEXT('Pjt Insight Project List'!B426:B426)),'Pjt Insight Project List'!B426:B426,"")</f>
        <v/>
      </c>
      <c r="E426" s="43" t="str">
        <f ca="1">IF(AND('Pjt Insight Project List'!AO426&lt;TODAY()-120,ISNUMBER('Pjt Insight Project List'!A426:A426)),'Pjt Insight Project List'!A426:A426,"")</f>
        <v/>
      </c>
      <c r="F426" s="43" t="str">
        <f ca="1">IF(AND('Pjt Insight Project List'!AO426&lt;TODAY()-120,ISTEXT('Pjt Insight Project List'!M426:M426)),("Next Milestone Date Is: "&amp;'Pjt Insight Project List'!M426:M426)&amp;CHAR(10)&amp;"Determine when the next deliverable will be (the tgt date can be a WGM or Ballot Cycle); send dates to pmo@HL7.org.","")</f>
        <v/>
      </c>
    </row>
    <row r="427" spans="1:6" s="70" customFormat="1">
      <c r="A427" s="76" t="s">
        <v>772</v>
      </c>
      <c r="B427" s="43" t="str">
        <f ca="1">IF(AND('Pjt Insight Project List'!AO427&lt;TODAY()-120,ISTEXT('Pjt Insight Project List'!C427:C427)),"Pjt Insight Next Milestone Behind&gt;120 Days","")</f>
        <v/>
      </c>
      <c r="C427" s="43" t="str">
        <f ca="1">IF(AND('Pjt Insight Project List'!AO427&lt;TODAY()-120,ISTEXT('Pjt Insight Project List'!C427:C427)),'Pjt Insight Project List'!C427:C427,"")</f>
        <v/>
      </c>
      <c r="D427" s="43" t="str">
        <f ca="1">IF(AND('Pjt Insight Project List'!AO427&lt;TODAY()-120,ISTEXT('Pjt Insight Project List'!B427:B427)),'Pjt Insight Project List'!B427:B427,"")</f>
        <v/>
      </c>
      <c r="E427" s="43" t="str">
        <f ca="1">IF(AND('Pjt Insight Project List'!AO427&lt;TODAY()-120,ISNUMBER('Pjt Insight Project List'!A427:A427)),'Pjt Insight Project List'!A427:A427,"")</f>
        <v/>
      </c>
      <c r="F427" s="43" t="str">
        <f ca="1">IF(AND('Pjt Insight Project List'!AO427&lt;TODAY()-120,ISTEXT('Pjt Insight Project List'!M427:M427)),("Next Milestone Date Is: "&amp;'Pjt Insight Project List'!M427:M427)&amp;CHAR(10)&amp;"Determine when the next deliverable will be (the tgt date can be a WGM or Ballot Cycle); send dates to pmo@HL7.org.","")</f>
        <v/>
      </c>
    </row>
    <row r="428" spans="1:6" s="70" customFormat="1">
      <c r="A428" s="73" t="s">
        <v>773</v>
      </c>
      <c r="B428" s="43" t="str">
        <f ca="1">IF(AND('Pjt Insight Project List'!AO428&lt;TODAY()-120,ISTEXT('Pjt Insight Project List'!C428:C428)),"Pjt Insight Next Milestone Behind&gt;120 Days","")</f>
        <v/>
      </c>
      <c r="C428" s="43" t="str">
        <f ca="1">IF(AND('Pjt Insight Project List'!AO428&lt;TODAY()-120,ISTEXT('Pjt Insight Project List'!C428:C428)),'Pjt Insight Project List'!C428:C428,"")</f>
        <v/>
      </c>
      <c r="D428" s="43" t="str">
        <f ca="1">IF(AND('Pjt Insight Project List'!AO428&lt;TODAY()-120,ISTEXT('Pjt Insight Project List'!B428:B428)),'Pjt Insight Project List'!B428:B428,"")</f>
        <v/>
      </c>
      <c r="E428" s="43" t="str">
        <f ca="1">IF(AND('Pjt Insight Project List'!AO428&lt;TODAY()-120,ISNUMBER('Pjt Insight Project List'!A428:A428)),'Pjt Insight Project List'!A428:A428,"")</f>
        <v/>
      </c>
      <c r="F428" s="43" t="str">
        <f ca="1">IF(AND('Pjt Insight Project List'!AO428&lt;TODAY()-120,ISTEXT('Pjt Insight Project List'!M428:M428)),("Next Milestone Date Is: "&amp;'Pjt Insight Project List'!M428:M428)&amp;CHAR(10)&amp;"Determine when the next deliverable will be (the tgt date can be a WGM or Ballot Cycle); send dates to pmo@HL7.org.","")</f>
        <v/>
      </c>
    </row>
    <row r="429" spans="1:6" s="70" customFormat="1">
      <c r="A429" s="73" t="s">
        <v>774</v>
      </c>
      <c r="B429" s="43" t="str">
        <f ca="1">IF(AND('Pjt Insight Project List'!AO429&lt;TODAY()-120,ISTEXT('Pjt Insight Project List'!C429:C429)),"Pjt Insight Next Milestone Behind&gt;120 Days","")</f>
        <v/>
      </c>
      <c r="C429" s="43" t="str">
        <f ca="1">IF(AND('Pjt Insight Project List'!AO429&lt;TODAY()-120,ISTEXT('Pjt Insight Project List'!C429:C429)),'Pjt Insight Project List'!C429:C429,"")</f>
        <v/>
      </c>
      <c r="D429" s="43" t="str">
        <f ca="1">IF(AND('Pjt Insight Project List'!AO429&lt;TODAY()-120,ISTEXT('Pjt Insight Project List'!B429:B429)),'Pjt Insight Project List'!B429:B429,"")</f>
        <v/>
      </c>
      <c r="E429" s="43" t="str">
        <f ca="1">IF(AND('Pjt Insight Project List'!AO429&lt;TODAY()-120,ISNUMBER('Pjt Insight Project List'!A429:A429)),'Pjt Insight Project List'!A429:A429,"")</f>
        <v/>
      </c>
      <c r="F429" s="43" t="str">
        <f ca="1">IF(AND('Pjt Insight Project List'!AO429&lt;TODAY()-120,ISTEXT('Pjt Insight Project List'!M429:M429)),("Next Milestone Date Is: "&amp;'Pjt Insight Project List'!M429:M429)&amp;CHAR(10)&amp;"Determine when the next deliverable will be (the tgt date can be a WGM or Ballot Cycle); send dates to pmo@HL7.org.","")</f>
        <v/>
      </c>
    </row>
    <row r="430" spans="1:6" s="70" customFormat="1">
      <c r="A430" s="76" t="s">
        <v>775</v>
      </c>
      <c r="B430" s="43" t="str">
        <f ca="1">IF(AND('Pjt Insight Project List'!AO430&lt;TODAY()-120,ISTEXT('Pjt Insight Project List'!C430:C430)),"Pjt Insight Next Milestone Behind&gt;120 Days","")</f>
        <v/>
      </c>
      <c r="C430" s="43" t="str">
        <f ca="1">IF(AND('Pjt Insight Project List'!AO430&lt;TODAY()-120,ISTEXT('Pjt Insight Project List'!C430:C430)),'Pjt Insight Project List'!C430:C430,"")</f>
        <v/>
      </c>
      <c r="D430" s="43" t="str">
        <f ca="1">IF(AND('Pjt Insight Project List'!AO430&lt;TODAY()-120,ISTEXT('Pjt Insight Project List'!B430:B430)),'Pjt Insight Project List'!B430:B430,"")</f>
        <v/>
      </c>
      <c r="E430" s="43" t="str">
        <f ca="1">IF(AND('Pjt Insight Project List'!AO430&lt;TODAY()-120,ISNUMBER('Pjt Insight Project List'!A430:A430)),'Pjt Insight Project List'!A430:A430,"")</f>
        <v/>
      </c>
      <c r="F430" s="43" t="str">
        <f ca="1">IF(AND('Pjt Insight Project List'!AO430&lt;TODAY()-120,ISTEXT('Pjt Insight Project List'!M430:M430)),("Next Milestone Date Is: "&amp;'Pjt Insight Project List'!M430:M430)&amp;CHAR(10)&amp;"Determine when the next deliverable will be (the tgt date can be a WGM or Ballot Cycle); send dates to pmo@HL7.org.","")</f>
        <v/>
      </c>
    </row>
    <row r="431" spans="1:6" s="70" customFormat="1">
      <c r="A431" s="73" t="s">
        <v>776</v>
      </c>
      <c r="B431" s="43" t="str">
        <f ca="1">IF(AND('Pjt Insight Project List'!AO431&lt;TODAY()-120,ISTEXT('Pjt Insight Project List'!C431:C431)),"Pjt Insight Next Milestone Behind&gt;120 Days","")</f>
        <v/>
      </c>
      <c r="C431" s="43" t="str">
        <f ca="1">IF(AND('Pjt Insight Project List'!AO431&lt;TODAY()-120,ISTEXT('Pjt Insight Project List'!C431:C431)),'Pjt Insight Project List'!C431:C431,"")</f>
        <v/>
      </c>
      <c r="D431" s="43" t="str">
        <f ca="1">IF(AND('Pjt Insight Project List'!AO431&lt;TODAY()-120,ISTEXT('Pjt Insight Project List'!B431:B431)),'Pjt Insight Project List'!B431:B431,"")</f>
        <v/>
      </c>
      <c r="E431" s="43" t="str">
        <f ca="1">IF(AND('Pjt Insight Project List'!AO431&lt;TODAY()-120,ISNUMBER('Pjt Insight Project List'!A431:A431)),'Pjt Insight Project List'!A431:A431,"")</f>
        <v/>
      </c>
      <c r="F431" s="43" t="str">
        <f ca="1">IF(AND('Pjt Insight Project List'!AO431&lt;TODAY()-120,ISTEXT('Pjt Insight Project List'!M431:M431)),("Next Milestone Date Is: "&amp;'Pjt Insight Project List'!M431:M431)&amp;CHAR(10)&amp;"Determine when the next deliverable will be (the tgt date can be a WGM or Ballot Cycle); send dates to pmo@HL7.org.","")</f>
        <v/>
      </c>
    </row>
    <row r="432" spans="1:6" s="70" customFormat="1">
      <c r="A432" s="73" t="s">
        <v>777</v>
      </c>
      <c r="B432" s="43" t="str">
        <f ca="1">IF(AND('Pjt Insight Project List'!AO432&lt;TODAY()-120,ISTEXT('Pjt Insight Project List'!C432:C432)),"Pjt Insight Next Milestone Behind&gt;120 Days","")</f>
        <v/>
      </c>
      <c r="C432" s="43" t="str">
        <f ca="1">IF(AND('Pjt Insight Project List'!AO432&lt;TODAY()-120,ISTEXT('Pjt Insight Project List'!C432:C432)),'Pjt Insight Project List'!C432:C432,"")</f>
        <v/>
      </c>
      <c r="D432" s="43" t="str">
        <f ca="1">IF(AND('Pjt Insight Project List'!AO432&lt;TODAY()-120,ISTEXT('Pjt Insight Project List'!B432:B432)),'Pjt Insight Project List'!B432:B432,"")</f>
        <v/>
      </c>
      <c r="E432" s="43" t="str">
        <f ca="1">IF(AND('Pjt Insight Project List'!AO432&lt;TODAY()-120,ISNUMBER('Pjt Insight Project List'!A432:A432)),'Pjt Insight Project List'!A432:A432,"")</f>
        <v/>
      </c>
      <c r="F432" s="43" t="str">
        <f ca="1">IF(AND('Pjt Insight Project List'!AO432&lt;TODAY()-120,ISTEXT('Pjt Insight Project List'!M432:M432)),("Next Milestone Date Is: "&amp;'Pjt Insight Project List'!M432:M432)&amp;CHAR(10)&amp;"Determine when the next deliverable will be (the tgt date can be a WGM or Ballot Cycle); send dates to pmo@HL7.org.","")</f>
        <v/>
      </c>
    </row>
    <row r="433" spans="1:6" s="70" customFormat="1">
      <c r="A433" s="76" t="s">
        <v>778</v>
      </c>
      <c r="B433" s="43" t="str">
        <f ca="1">IF(AND('Pjt Insight Project List'!AO433&lt;TODAY()-120,ISTEXT('Pjt Insight Project List'!C433:C433)),"Pjt Insight Next Milestone Behind&gt;120 Days","")</f>
        <v/>
      </c>
      <c r="C433" s="43" t="str">
        <f ca="1">IF(AND('Pjt Insight Project List'!AO433&lt;TODAY()-120,ISTEXT('Pjt Insight Project List'!C433:C433)),'Pjt Insight Project List'!C433:C433,"")</f>
        <v/>
      </c>
      <c r="D433" s="43" t="str">
        <f ca="1">IF(AND('Pjt Insight Project List'!AO433&lt;TODAY()-120,ISTEXT('Pjt Insight Project List'!B433:B433)),'Pjt Insight Project List'!B433:B433,"")</f>
        <v/>
      </c>
      <c r="E433" s="43" t="str">
        <f ca="1">IF(AND('Pjt Insight Project List'!AO433&lt;TODAY()-120,ISNUMBER('Pjt Insight Project List'!A433:A433)),'Pjt Insight Project List'!A433:A433,"")</f>
        <v/>
      </c>
      <c r="F433" s="43" t="str">
        <f ca="1">IF(AND('Pjt Insight Project List'!AO433&lt;TODAY()-120,ISTEXT('Pjt Insight Project List'!M433:M433)),("Next Milestone Date Is: "&amp;'Pjt Insight Project List'!M433:M433)&amp;CHAR(10)&amp;"Determine when the next deliverable will be (the tgt date can be a WGM or Ballot Cycle); send dates to pmo@HL7.org.","")</f>
        <v/>
      </c>
    </row>
    <row r="434" spans="1:6" s="70" customFormat="1">
      <c r="A434" s="73" t="s">
        <v>779</v>
      </c>
      <c r="B434" s="43" t="str">
        <f ca="1">IF(AND('Pjt Insight Project List'!AO434&lt;TODAY()-120,ISTEXT('Pjt Insight Project List'!C434:C434)),"Pjt Insight Next Milestone Behind&gt;120 Days","")</f>
        <v/>
      </c>
      <c r="C434" s="43" t="str">
        <f ca="1">IF(AND('Pjt Insight Project List'!AO434&lt;TODAY()-120,ISTEXT('Pjt Insight Project List'!C434:C434)),'Pjt Insight Project List'!C434:C434,"")</f>
        <v/>
      </c>
      <c r="D434" s="43" t="str">
        <f ca="1">IF(AND('Pjt Insight Project List'!AO434&lt;TODAY()-120,ISTEXT('Pjt Insight Project List'!B434:B434)),'Pjt Insight Project List'!B434:B434,"")</f>
        <v/>
      </c>
      <c r="E434" s="43" t="str">
        <f ca="1">IF(AND('Pjt Insight Project List'!AO434&lt;TODAY()-120,ISNUMBER('Pjt Insight Project List'!A434:A434)),'Pjt Insight Project List'!A434:A434,"")</f>
        <v/>
      </c>
      <c r="F434" s="43" t="str">
        <f ca="1">IF(AND('Pjt Insight Project List'!AO434&lt;TODAY()-120,ISTEXT('Pjt Insight Project List'!M434:M434)),("Next Milestone Date Is: "&amp;'Pjt Insight Project List'!M434:M434)&amp;CHAR(10)&amp;"Determine when the next deliverable will be (the tgt date can be a WGM or Ballot Cycle); send dates to pmo@HL7.org.","")</f>
        <v/>
      </c>
    </row>
    <row r="435" spans="1:6" s="70" customFormat="1">
      <c r="A435" s="73" t="s">
        <v>780</v>
      </c>
      <c r="B435" s="43" t="str">
        <f ca="1">IF(AND('Pjt Insight Project List'!AO435&lt;TODAY()-120,ISTEXT('Pjt Insight Project List'!C435:C435)),"Pjt Insight Next Milestone Behind&gt;120 Days","")</f>
        <v/>
      </c>
      <c r="C435" s="43" t="str">
        <f ca="1">IF(AND('Pjt Insight Project List'!AO435&lt;TODAY()-120,ISTEXT('Pjt Insight Project List'!C435:C435)),'Pjt Insight Project List'!C435:C435,"")</f>
        <v/>
      </c>
      <c r="D435" s="43" t="str">
        <f ca="1">IF(AND('Pjt Insight Project List'!AO435&lt;TODAY()-120,ISTEXT('Pjt Insight Project List'!B435:B435)),'Pjt Insight Project List'!B435:B435,"")</f>
        <v/>
      </c>
      <c r="E435" s="43" t="str">
        <f ca="1">IF(AND('Pjt Insight Project List'!AO435&lt;TODAY()-120,ISNUMBER('Pjt Insight Project List'!A435:A435)),'Pjt Insight Project List'!A435:A435,"")</f>
        <v/>
      </c>
      <c r="F435" s="43" t="str">
        <f ca="1">IF(AND('Pjt Insight Project List'!AO435&lt;TODAY()-120,ISTEXT('Pjt Insight Project List'!M435:M435)),("Next Milestone Date Is: "&amp;'Pjt Insight Project List'!M435:M435)&amp;CHAR(10)&amp;"Determine when the next deliverable will be (the tgt date can be a WGM or Ballot Cycle); send dates to pmo@HL7.org.","")</f>
        <v/>
      </c>
    </row>
    <row r="436" spans="1:6" s="70" customFormat="1">
      <c r="A436" s="76" t="s">
        <v>781</v>
      </c>
      <c r="B436" s="43" t="str">
        <f ca="1">IF(AND('Pjt Insight Project List'!AO436&lt;TODAY()-120,ISTEXT('Pjt Insight Project List'!C436:C436)),"Pjt Insight Next Milestone Behind&gt;120 Days","")</f>
        <v/>
      </c>
      <c r="C436" s="43" t="str">
        <f ca="1">IF(AND('Pjt Insight Project List'!AO436&lt;TODAY()-120,ISTEXT('Pjt Insight Project List'!C436:C436)),'Pjt Insight Project List'!C436:C436,"")</f>
        <v/>
      </c>
      <c r="D436" s="43" t="str">
        <f ca="1">IF(AND('Pjt Insight Project List'!AO436&lt;TODAY()-120,ISTEXT('Pjt Insight Project List'!B436:B436)),'Pjt Insight Project List'!B436:B436,"")</f>
        <v/>
      </c>
      <c r="E436" s="43" t="str">
        <f ca="1">IF(AND('Pjt Insight Project List'!AO436&lt;TODAY()-120,ISNUMBER('Pjt Insight Project List'!A436:A436)),'Pjt Insight Project List'!A436:A436,"")</f>
        <v/>
      </c>
      <c r="F436" s="43" t="str">
        <f ca="1">IF(AND('Pjt Insight Project List'!AO436&lt;TODAY()-120,ISTEXT('Pjt Insight Project List'!M436:M436)),("Next Milestone Date Is: "&amp;'Pjt Insight Project List'!M436:M436)&amp;CHAR(10)&amp;"Determine when the next deliverable will be (the tgt date can be a WGM or Ballot Cycle); send dates to pmo@HL7.org.","")</f>
        <v/>
      </c>
    </row>
    <row r="437" spans="1:6" s="70" customFormat="1">
      <c r="A437" s="73" t="s">
        <v>782</v>
      </c>
      <c r="B437" s="43" t="str">
        <f ca="1">IF(AND('Pjt Insight Project List'!AO437&lt;TODAY()-120,ISTEXT('Pjt Insight Project List'!C437:C437)),"Pjt Insight Next Milestone Behind&gt;120 Days","")</f>
        <v/>
      </c>
      <c r="C437" s="43" t="str">
        <f ca="1">IF(AND('Pjt Insight Project List'!AO437&lt;TODAY()-120,ISTEXT('Pjt Insight Project List'!C437:C437)),'Pjt Insight Project List'!C437:C437,"")</f>
        <v/>
      </c>
      <c r="D437" s="43" t="str">
        <f ca="1">IF(AND('Pjt Insight Project List'!AO437&lt;TODAY()-120,ISTEXT('Pjt Insight Project List'!B437:B437)),'Pjt Insight Project List'!B437:B437,"")</f>
        <v/>
      </c>
      <c r="E437" s="43" t="str">
        <f ca="1">IF(AND('Pjt Insight Project List'!AO437&lt;TODAY()-120,ISNUMBER('Pjt Insight Project List'!A437:A437)),'Pjt Insight Project List'!A437:A437,"")</f>
        <v/>
      </c>
      <c r="F437" s="43" t="str">
        <f ca="1">IF(AND('Pjt Insight Project List'!AO437&lt;TODAY()-120,ISTEXT('Pjt Insight Project List'!M437:M437)),("Next Milestone Date Is: "&amp;'Pjt Insight Project List'!M437:M437)&amp;CHAR(10)&amp;"Determine when the next deliverable will be (the tgt date can be a WGM or Ballot Cycle); send dates to pmo@HL7.org.","")</f>
        <v/>
      </c>
    </row>
    <row r="438" spans="1:6" s="70" customFormat="1">
      <c r="A438" s="73" t="s">
        <v>783</v>
      </c>
      <c r="B438" s="43" t="str">
        <f ca="1">IF(AND('Pjt Insight Project List'!AO438&lt;TODAY()-120,ISTEXT('Pjt Insight Project List'!C438:C438)),"Pjt Insight Next Milestone Behind&gt;120 Days","")</f>
        <v/>
      </c>
      <c r="C438" s="43" t="str">
        <f ca="1">IF(AND('Pjt Insight Project List'!AO438&lt;TODAY()-120,ISTEXT('Pjt Insight Project List'!C438:C438)),'Pjt Insight Project List'!C438:C438,"")</f>
        <v/>
      </c>
      <c r="D438" s="43" t="str">
        <f ca="1">IF(AND('Pjt Insight Project List'!AO438&lt;TODAY()-120,ISTEXT('Pjt Insight Project List'!B438:B438)),'Pjt Insight Project List'!B438:B438,"")</f>
        <v/>
      </c>
      <c r="E438" s="43" t="str">
        <f ca="1">IF(AND('Pjt Insight Project List'!AO438&lt;TODAY()-120,ISNUMBER('Pjt Insight Project List'!A438:A438)),'Pjt Insight Project List'!A438:A438,"")</f>
        <v/>
      </c>
      <c r="F438" s="43" t="str">
        <f ca="1">IF(AND('Pjt Insight Project List'!AO438&lt;TODAY()-120,ISTEXT('Pjt Insight Project List'!M438:M438)),("Next Milestone Date Is: "&amp;'Pjt Insight Project List'!M438:M438)&amp;CHAR(10)&amp;"Determine when the next deliverable will be (the tgt date can be a WGM or Ballot Cycle); send dates to pmo@HL7.org.","")</f>
        <v/>
      </c>
    </row>
    <row r="439" spans="1:6" s="70" customFormat="1">
      <c r="A439" s="76" t="s">
        <v>784</v>
      </c>
      <c r="B439" s="43" t="str">
        <f ca="1">IF(AND('Pjt Insight Project List'!AO439&lt;TODAY()-120,ISTEXT('Pjt Insight Project List'!C439:C439)),"Pjt Insight Next Milestone Behind&gt;120 Days","")</f>
        <v/>
      </c>
      <c r="C439" s="43" t="str">
        <f ca="1">IF(AND('Pjt Insight Project List'!AO439&lt;TODAY()-120,ISTEXT('Pjt Insight Project List'!C439:C439)),'Pjt Insight Project List'!C439:C439,"")</f>
        <v/>
      </c>
      <c r="D439" s="43" t="str">
        <f ca="1">IF(AND('Pjt Insight Project List'!AO439&lt;TODAY()-120,ISTEXT('Pjt Insight Project List'!B439:B439)),'Pjt Insight Project List'!B439:B439,"")</f>
        <v/>
      </c>
      <c r="E439" s="43" t="str">
        <f ca="1">IF(AND('Pjt Insight Project List'!AO439&lt;TODAY()-120,ISNUMBER('Pjt Insight Project List'!A439:A439)),'Pjt Insight Project List'!A439:A439,"")</f>
        <v/>
      </c>
      <c r="F439" s="43" t="str">
        <f ca="1">IF(AND('Pjt Insight Project List'!AO439&lt;TODAY()-120,ISTEXT('Pjt Insight Project List'!M439:M439)),("Next Milestone Date Is: "&amp;'Pjt Insight Project List'!M439:M439)&amp;CHAR(10)&amp;"Determine when the next deliverable will be (the tgt date can be a WGM or Ballot Cycle); send dates to pmo@HL7.org.","")</f>
        <v/>
      </c>
    </row>
    <row r="440" spans="1:6" s="70" customFormat="1">
      <c r="A440" s="73" t="s">
        <v>785</v>
      </c>
      <c r="B440" s="43" t="str">
        <f ca="1">IF(AND('Pjt Insight Project List'!AO440&lt;TODAY()-120,ISTEXT('Pjt Insight Project List'!C440:C440)),"Pjt Insight Next Milestone Behind&gt;120 Days","")</f>
        <v/>
      </c>
      <c r="C440" s="43" t="str">
        <f ca="1">IF(AND('Pjt Insight Project List'!AO440&lt;TODAY()-120,ISTEXT('Pjt Insight Project List'!C440:C440)),'Pjt Insight Project List'!C440:C440,"")</f>
        <v/>
      </c>
      <c r="D440" s="43" t="str">
        <f ca="1">IF(AND('Pjt Insight Project List'!AO440&lt;TODAY()-120,ISTEXT('Pjt Insight Project List'!B440:B440)),'Pjt Insight Project List'!B440:B440,"")</f>
        <v/>
      </c>
      <c r="E440" s="43" t="str">
        <f ca="1">IF(AND('Pjt Insight Project List'!AO440&lt;TODAY()-120,ISNUMBER('Pjt Insight Project List'!A440:A440)),'Pjt Insight Project List'!A440:A440,"")</f>
        <v/>
      </c>
      <c r="F440" s="43" t="str">
        <f ca="1">IF(AND('Pjt Insight Project List'!AO440&lt;TODAY()-120,ISTEXT('Pjt Insight Project List'!M440:M440)),("Next Milestone Date Is: "&amp;'Pjt Insight Project List'!M440:M440)&amp;CHAR(10)&amp;"Determine when the next deliverable will be (the tgt date can be a WGM or Ballot Cycle); send dates to pmo@HL7.org.","")</f>
        <v/>
      </c>
    </row>
    <row r="441" spans="1:6" s="70" customFormat="1">
      <c r="A441" s="73" t="s">
        <v>786</v>
      </c>
      <c r="B441" s="43" t="str">
        <f ca="1">IF(AND('Pjt Insight Project List'!AO441&lt;TODAY()-120,ISTEXT('Pjt Insight Project List'!C441:C441)),"Pjt Insight Next Milestone Behind&gt;120 Days","")</f>
        <v/>
      </c>
      <c r="C441" s="43" t="str">
        <f ca="1">IF(AND('Pjt Insight Project List'!AO441&lt;TODAY()-120,ISTEXT('Pjt Insight Project List'!C441:C441)),'Pjt Insight Project List'!C441:C441,"")</f>
        <v/>
      </c>
      <c r="D441" s="43" t="str">
        <f ca="1">IF(AND('Pjt Insight Project List'!AO441&lt;TODAY()-120,ISTEXT('Pjt Insight Project List'!B441:B441)),'Pjt Insight Project List'!B441:B441,"")</f>
        <v/>
      </c>
      <c r="E441" s="43" t="str">
        <f ca="1">IF(AND('Pjt Insight Project List'!AO441&lt;TODAY()-120,ISNUMBER('Pjt Insight Project List'!A441:A441)),'Pjt Insight Project List'!A441:A441,"")</f>
        <v/>
      </c>
      <c r="F441" s="43" t="str">
        <f ca="1">IF(AND('Pjt Insight Project List'!AO441&lt;TODAY()-120,ISTEXT('Pjt Insight Project List'!M441:M441)),("Next Milestone Date Is: "&amp;'Pjt Insight Project List'!M441:M441)&amp;CHAR(10)&amp;"Determine when the next deliverable will be (the tgt date can be a WGM or Ballot Cycle); send dates to pmo@HL7.org.","")</f>
        <v/>
      </c>
    </row>
    <row r="442" spans="1:6" s="70" customFormat="1">
      <c r="A442" s="76" t="s">
        <v>787</v>
      </c>
      <c r="B442" s="43" t="str">
        <f ca="1">IF(AND('Pjt Insight Project List'!AO442&lt;TODAY()-120,ISTEXT('Pjt Insight Project List'!C442:C442)),"Pjt Insight Next Milestone Behind&gt;120 Days","")</f>
        <v/>
      </c>
      <c r="C442" s="43" t="str">
        <f ca="1">IF(AND('Pjt Insight Project List'!AO442&lt;TODAY()-120,ISTEXT('Pjt Insight Project List'!C442:C442)),'Pjt Insight Project List'!C442:C442,"")</f>
        <v/>
      </c>
      <c r="D442" s="43" t="str">
        <f ca="1">IF(AND('Pjt Insight Project List'!AO442&lt;TODAY()-120,ISTEXT('Pjt Insight Project List'!B442:B442)),'Pjt Insight Project List'!B442:B442,"")</f>
        <v/>
      </c>
      <c r="E442" s="43" t="str">
        <f ca="1">IF(AND('Pjt Insight Project List'!AO442&lt;TODAY()-120,ISNUMBER('Pjt Insight Project List'!A442:A442)),'Pjt Insight Project List'!A442:A442,"")</f>
        <v/>
      </c>
      <c r="F442" s="43" t="str">
        <f ca="1">IF(AND('Pjt Insight Project List'!AO442&lt;TODAY()-120,ISTEXT('Pjt Insight Project List'!M442:M442)),("Next Milestone Date Is: "&amp;'Pjt Insight Project List'!M442:M442)&amp;CHAR(10)&amp;"Determine when the next deliverable will be (the tgt date can be a WGM or Ballot Cycle); send dates to pmo@HL7.org.","")</f>
        <v/>
      </c>
    </row>
    <row r="443" spans="1:6" s="70" customFormat="1">
      <c r="A443" s="73" t="s">
        <v>788</v>
      </c>
      <c r="B443" s="43" t="str">
        <f ca="1">IF(AND('Pjt Insight Project List'!AO443&lt;TODAY()-120,ISTEXT('Pjt Insight Project List'!C443:C443)),"Pjt Insight Next Milestone Behind&gt;120 Days","")</f>
        <v/>
      </c>
      <c r="C443" s="43" t="str">
        <f ca="1">IF(AND('Pjt Insight Project List'!AO443&lt;TODAY()-120,ISTEXT('Pjt Insight Project List'!C443:C443)),'Pjt Insight Project List'!C443:C443,"")</f>
        <v/>
      </c>
      <c r="D443" s="43" t="str">
        <f ca="1">IF(AND('Pjt Insight Project List'!AO443&lt;TODAY()-120,ISTEXT('Pjt Insight Project List'!B443:B443)),'Pjt Insight Project List'!B443:B443,"")</f>
        <v/>
      </c>
      <c r="E443" s="43" t="str">
        <f ca="1">IF(AND('Pjt Insight Project List'!AO443&lt;TODAY()-120,ISNUMBER('Pjt Insight Project List'!A443:A443)),'Pjt Insight Project List'!A443:A443,"")</f>
        <v/>
      </c>
      <c r="F443" s="43" t="str">
        <f ca="1">IF(AND('Pjt Insight Project List'!AO443&lt;TODAY()-120,ISTEXT('Pjt Insight Project List'!M443:M443)),("Next Milestone Date Is: "&amp;'Pjt Insight Project List'!M443:M443)&amp;CHAR(10)&amp;"Determine when the next deliverable will be (the tgt date can be a WGM or Ballot Cycle); send dates to pmo@HL7.org.","")</f>
        <v/>
      </c>
    </row>
    <row r="444" spans="1:6" s="70" customFormat="1">
      <c r="A444" s="73" t="s">
        <v>789</v>
      </c>
      <c r="B444" s="43" t="str">
        <f ca="1">IF(AND('Pjt Insight Project List'!AO444&lt;TODAY()-120,ISTEXT('Pjt Insight Project List'!C444:C444)),"Pjt Insight Next Milestone Behind&gt;120 Days","")</f>
        <v/>
      </c>
      <c r="C444" s="43" t="str">
        <f ca="1">IF(AND('Pjt Insight Project List'!AO444&lt;TODAY()-120,ISTEXT('Pjt Insight Project List'!C444:C444)),'Pjt Insight Project List'!C444:C444,"")</f>
        <v/>
      </c>
      <c r="D444" s="43" t="str">
        <f ca="1">IF(AND('Pjt Insight Project List'!AO444&lt;TODAY()-120,ISTEXT('Pjt Insight Project List'!B444:B444)),'Pjt Insight Project List'!B444:B444,"")</f>
        <v/>
      </c>
      <c r="E444" s="43" t="str">
        <f ca="1">IF(AND('Pjt Insight Project List'!AO444&lt;TODAY()-120,ISNUMBER('Pjt Insight Project List'!A444:A444)),'Pjt Insight Project List'!A444:A444,"")</f>
        <v/>
      </c>
      <c r="F444" s="43" t="str">
        <f ca="1">IF(AND('Pjt Insight Project List'!AO444&lt;TODAY()-120,ISTEXT('Pjt Insight Project List'!M444:M444)),("Next Milestone Date Is: "&amp;'Pjt Insight Project List'!M444:M444)&amp;CHAR(10)&amp;"Determine when the next deliverable will be (the tgt date can be a WGM or Ballot Cycle); send dates to pmo@HL7.org.","")</f>
        <v/>
      </c>
    </row>
    <row r="445" spans="1:6" s="70" customFormat="1">
      <c r="A445" s="76" t="s">
        <v>790</v>
      </c>
      <c r="B445" s="43" t="str">
        <f ca="1">IF(AND('Pjt Insight Project List'!AO445&lt;TODAY()-120,ISTEXT('Pjt Insight Project List'!C445:C445)),"Pjt Insight Next Milestone Behind&gt;120 Days","")</f>
        <v/>
      </c>
      <c r="C445" s="43" t="str">
        <f ca="1">IF(AND('Pjt Insight Project List'!AO445&lt;TODAY()-120,ISTEXT('Pjt Insight Project List'!C445:C445)),'Pjt Insight Project List'!C445:C445,"")</f>
        <v/>
      </c>
      <c r="D445" s="43" t="str">
        <f ca="1">IF(AND('Pjt Insight Project List'!AO445&lt;TODAY()-120,ISTEXT('Pjt Insight Project List'!B445:B445)),'Pjt Insight Project List'!B445:B445,"")</f>
        <v/>
      </c>
      <c r="E445" s="43" t="str">
        <f ca="1">IF(AND('Pjt Insight Project List'!AO445&lt;TODAY()-120,ISNUMBER('Pjt Insight Project List'!A445:A445)),'Pjt Insight Project List'!A445:A445,"")</f>
        <v/>
      </c>
      <c r="F445" s="43" t="str">
        <f ca="1">IF(AND('Pjt Insight Project List'!AO445&lt;TODAY()-120,ISTEXT('Pjt Insight Project List'!M445:M445)),("Next Milestone Date Is: "&amp;'Pjt Insight Project List'!M445:M445)&amp;CHAR(10)&amp;"Determine when the next deliverable will be (the tgt date can be a WGM or Ballot Cycle); send dates to pmo@HL7.org.","")</f>
        <v/>
      </c>
    </row>
    <row r="446" spans="1:6" s="70" customFormat="1">
      <c r="A446" s="73" t="s">
        <v>714</v>
      </c>
      <c r="B446" s="43" t="str">
        <f ca="1">IF(AND('Pjt Insight Project List'!AO446&lt;TODAY()-120,ISTEXT('Pjt Insight Project List'!C446:C446)),"Pjt Insight Next Milestone Behind&gt;120 Days","")</f>
        <v/>
      </c>
      <c r="C446" s="43" t="str">
        <f ca="1">IF(AND('Pjt Insight Project List'!AO446&lt;TODAY()-120,ISTEXT('Pjt Insight Project List'!C446:C446)),'Pjt Insight Project List'!C446:C446,"")</f>
        <v/>
      </c>
      <c r="D446" s="43" t="str">
        <f ca="1">IF(AND('Pjt Insight Project List'!AO446&lt;TODAY()-120,ISTEXT('Pjt Insight Project List'!B446:B446)),'Pjt Insight Project List'!B446:B446,"")</f>
        <v/>
      </c>
      <c r="E446" s="43" t="str">
        <f ca="1">IF(AND('Pjt Insight Project List'!AO446&lt;TODAY()-120,ISNUMBER('Pjt Insight Project List'!A446:A446)),'Pjt Insight Project List'!A446:A446,"")</f>
        <v/>
      </c>
      <c r="F446" s="43" t="str">
        <f ca="1">IF(AND('Pjt Insight Project List'!AO446&lt;TODAY()-120,ISTEXT('Pjt Insight Project List'!M446:M446)),("Next Milestone Date Is: "&amp;'Pjt Insight Project List'!M446:M446)&amp;CHAR(10)&amp;"Determine when the next deliverable will be (the tgt date can be a WGM or Ballot Cycle); send dates to pmo@HL7.org.","")</f>
        <v/>
      </c>
    </row>
    <row r="447" spans="1:6" s="70" customFormat="1">
      <c r="A447" s="73" t="s">
        <v>715</v>
      </c>
      <c r="B447" s="43" t="str">
        <f ca="1">IF(AND('Pjt Insight Project List'!AO447&lt;TODAY()-120,ISTEXT('Pjt Insight Project List'!C447:C447)),"Pjt Insight Next Milestone Behind&gt;120 Days","")</f>
        <v/>
      </c>
      <c r="C447" s="43" t="str">
        <f ca="1">IF(AND('Pjt Insight Project List'!AO447&lt;TODAY()-120,ISTEXT('Pjt Insight Project List'!C447:C447)),'Pjt Insight Project List'!C447:C447,"")</f>
        <v/>
      </c>
      <c r="D447" s="43" t="str">
        <f ca="1">IF(AND('Pjt Insight Project List'!AO447&lt;TODAY()-120,ISTEXT('Pjt Insight Project List'!B447:B447)),'Pjt Insight Project List'!B447:B447,"")</f>
        <v/>
      </c>
      <c r="E447" s="43" t="str">
        <f ca="1">IF(AND('Pjt Insight Project List'!AO447&lt;TODAY()-120,ISNUMBER('Pjt Insight Project List'!A447:A447)),'Pjt Insight Project List'!A447:A447,"")</f>
        <v/>
      </c>
      <c r="F447" s="43" t="str">
        <f ca="1">IF(AND('Pjt Insight Project List'!AO447&lt;TODAY()-120,ISTEXT('Pjt Insight Project List'!M447:M447)),("Next Milestone Date Is: "&amp;'Pjt Insight Project List'!M447:M447)&amp;CHAR(10)&amp;"Determine when the next deliverable will be (the tgt date can be a WGM or Ballot Cycle); send dates to pmo@HL7.org.","")</f>
        <v/>
      </c>
    </row>
    <row r="448" spans="1:6" s="70" customFormat="1">
      <c r="A448" s="76" t="s">
        <v>716</v>
      </c>
      <c r="B448" s="43" t="str">
        <f ca="1">IF(AND('Pjt Insight Project List'!AO448&lt;TODAY()-120,ISTEXT('Pjt Insight Project List'!C448:C448)),"Pjt Insight Next Milestone Behind&gt;120 Days","")</f>
        <v/>
      </c>
      <c r="C448" s="43" t="str">
        <f ca="1">IF(AND('Pjt Insight Project List'!AO448&lt;TODAY()-120,ISTEXT('Pjt Insight Project List'!C448:C448)),'Pjt Insight Project List'!C448:C448,"")</f>
        <v/>
      </c>
      <c r="D448" s="43" t="str">
        <f ca="1">IF(AND('Pjt Insight Project List'!AO448&lt;TODAY()-120,ISTEXT('Pjt Insight Project List'!B448:B448)),'Pjt Insight Project List'!B448:B448,"")</f>
        <v/>
      </c>
      <c r="E448" s="43" t="str">
        <f ca="1">IF(AND('Pjt Insight Project List'!AO448&lt;TODAY()-120,ISNUMBER('Pjt Insight Project List'!A448:A448)),'Pjt Insight Project List'!A448:A448,"")</f>
        <v/>
      </c>
      <c r="F448" s="43" t="str">
        <f ca="1">IF(AND('Pjt Insight Project List'!AO448&lt;TODAY()-120,ISTEXT('Pjt Insight Project List'!M448:M448)),("Next Milestone Date Is: "&amp;'Pjt Insight Project List'!M448:M448)&amp;CHAR(10)&amp;"Determine when the next deliverable will be (the tgt date can be a WGM or Ballot Cycle); send dates to pmo@HL7.org.","")</f>
        <v/>
      </c>
    </row>
    <row r="449" spans="1:6" s="70" customFormat="1">
      <c r="A449" s="73" t="s">
        <v>717</v>
      </c>
      <c r="B449" s="43" t="str">
        <f ca="1">IF(AND('Pjt Insight Project List'!AO449&lt;TODAY()-120,ISTEXT('Pjt Insight Project List'!C449:C449)),"Pjt Insight Next Milestone Behind&gt;120 Days","")</f>
        <v/>
      </c>
      <c r="C449" s="43" t="str">
        <f ca="1">IF(AND('Pjt Insight Project List'!AO449&lt;TODAY()-120,ISTEXT('Pjt Insight Project List'!C449:C449)),'Pjt Insight Project List'!C449:C449,"")</f>
        <v/>
      </c>
      <c r="D449" s="43" t="str">
        <f ca="1">IF(AND('Pjt Insight Project List'!AO449&lt;TODAY()-120,ISTEXT('Pjt Insight Project List'!B449:B449)),'Pjt Insight Project List'!B449:B449,"")</f>
        <v/>
      </c>
      <c r="E449" s="43" t="str">
        <f ca="1">IF(AND('Pjt Insight Project List'!AO449&lt;TODAY()-120,ISNUMBER('Pjt Insight Project List'!A449:A449)),'Pjt Insight Project List'!A449:A449,"")</f>
        <v/>
      </c>
      <c r="F449" s="43" t="str">
        <f ca="1">IF(AND('Pjt Insight Project List'!AO449&lt;TODAY()-120,ISTEXT('Pjt Insight Project List'!M449:M449)),("Next Milestone Date Is: "&amp;'Pjt Insight Project List'!M449:M449)&amp;CHAR(10)&amp;"Determine when the next deliverable will be (the tgt date can be a WGM or Ballot Cycle); send dates to pmo@HL7.org.","")</f>
        <v/>
      </c>
    </row>
    <row r="450" spans="1:6" s="70" customFormat="1">
      <c r="A450" s="73" t="s">
        <v>601</v>
      </c>
      <c r="B450" s="43" t="str">
        <f ca="1">IF(AND('Pjt Insight Project List'!AO450&lt;TODAY()-120,ISTEXT('Pjt Insight Project List'!C450:C450)),"Pjt Insight Next Milestone Behind&gt;120 Days","")</f>
        <v/>
      </c>
      <c r="C450" s="43" t="str">
        <f ca="1">IF(AND('Pjt Insight Project List'!AO450&lt;TODAY()-120,ISTEXT('Pjt Insight Project List'!C450:C450)),'Pjt Insight Project List'!C450:C450,"")</f>
        <v/>
      </c>
      <c r="D450" s="43" t="str">
        <f ca="1">IF(AND('Pjt Insight Project List'!AO450&lt;TODAY()-120,ISTEXT('Pjt Insight Project List'!B450:B450)),'Pjt Insight Project List'!B450:B450,"")</f>
        <v/>
      </c>
      <c r="E450" s="43" t="str">
        <f ca="1">IF(AND('Pjt Insight Project List'!AO450&lt;TODAY()-120,ISNUMBER('Pjt Insight Project List'!A450:A450)),'Pjt Insight Project List'!A450:A450,"")</f>
        <v/>
      </c>
      <c r="F450" s="43" t="str">
        <f ca="1">IF(AND('Pjt Insight Project List'!AO450&lt;TODAY()-120,ISTEXT('Pjt Insight Project List'!M450:M450)),("Next Milestone Date Is: "&amp;'Pjt Insight Project List'!M450:M450)&amp;CHAR(10)&amp;"Determine when the next deliverable will be (the tgt date can be a WGM or Ballot Cycle); send dates to pmo@HL7.org.","")</f>
        <v/>
      </c>
    </row>
    <row r="451" spans="1:6" s="70" customFormat="1">
      <c r="A451" s="76" t="s">
        <v>602</v>
      </c>
      <c r="B451" s="43" t="str">
        <f ca="1">IF(AND('Pjt Insight Project List'!AO451&lt;TODAY()-120,ISTEXT('Pjt Insight Project List'!C451:C451)),"Pjt Insight Next Milestone Behind&gt;120 Days","")</f>
        <v/>
      </c>
      <c r="C451" s="43" t="str">
        <f ca="1">IF(AND('Pjt Insight Project List'!AO451&lt;TODAY()-120,ISTEXT('Pjt Insight Project List'!C451:C451)),'Pjt Insight Project List'!C451:C451,"")</f>
        <v/>
      </c>
      <c r="D451" s="43" t="str">
        <f ca="1">IF(AND('Pjt Insight Project List'!AO451&lt;TODAY()-120,ISTEXT('Pjt Insight Project List'!B451:B451)),'Pjt Insight Project List'!B451:B451,"")</f>
        <v/>
      </c>
      <c r="E451" s="43" t="str">
        <f ca="1">IF(AND('Pjt Insight Project List'!AO451&lt;TODAY()-120,ISNUMBER('Pjt Insight Project List'!A451:A451)),'Pjt Insight Project List'!A451:A451,"")</f>
        <v/>
      </c>
      <c r="F451" s="43" t="str">
        <f ca="1">IF(AND('Pjt Insight Project List'!AO451&lt;TODAY()-120,ISTEXT('Pjt Insight Project List'!M451:M451)),("Next Milestone Date Is: "&amp;'Pjt Insight Project List'!M451:M451)&amp;CHAR(10)&amp;"Determine when the next deliverable will be (the tgt date can be a WGM or Ballot Cycle); send dates to pmo@HL7.org.","")</f>
        <v/>
      </c>
    </row>
    <row r="452" spans="1:6" s="70" customFormat="1">
      <c r="A452" s="73" t="s">
        <v>603</v>
      </c>
      <c r="B452" s="43" t="str">
        <f ca="1">IF(AND('Pjt Insight Project List'!AO452&lt;TODAY()-120,ISTEXT('Pjt Insight Project List'!C452:C452)),"Pjt Insight Next Milestone Behind&gt;120 Days","")</f>
        <v/>
      </c>
      <c r="C452" s="43" t="str">
        <f ca="1">IF(AND('Pjt Insight Project List'!AO452&lt;TODAY()-120,ISTEXT('Pjt Insight Project List'!C452:C452)),'Pjt Insight Project List'!C452:C452,"")</f>
        <v/>
      </c>
      <c r="D452" s="43" t="str">
        <f ca="1">IF(AND('Pjt Insight Project List'!AO452&lt;TODAY()-120,ISTEXT('Pjt Insight Project List'!B452:B452)),'Pjt Insight Project List'!B452:B452,"")</f>
        <v/>
      </c>
      <c r="E452" s="43" t="str">
        <f ca="1">IF(AND('Pjt Insight Project List'!AO452&lt;TODAY()-120,ISNUMBER('Pjt Insight Project List'!A452:A452)),'Pjt Insight Project List'!A452:A452,"")</f>
        <v/>
      </c>
      <c r="F452" s="43" t="str">
        <f ca="1">IF(AND('Pjt Insight Project List'!AO452&lt;TODAY()-120,ISTEXT('Pjt Insight Project List'!M452:M452)),("Next Milestone Date Is: "&amp;'Pjt Insight Project List'!M452:M452)&amp;CHAR(10)&amp;"Determine when the next deliverable will be (the tgt date can be a WGM or Ballot Cycle); send dates to pmo@HL7.org.","")</f>
        <v/>
      </c>
    </row>
    <row r="453" spans="1:6" s="70" customFormat="1">
      <c r="A453" s="73" t="s">
        <v>604</v>
      </c>
      <c r="B453" s="43" t="str">
        <f ca="1">IF(AND('Pjt Insight Project List'!AO453&lt;TODAY()-120,ISTEXT('Pjt Insight Project List'!C453:C453)),"Pjt Insight Next Milestone Behind&gt;120 Days","")</f>
        <v/>
      </c>
      <c r="C453" s="43" t="str">
        <f ca="1">IF(AND('Pjt Insight Project List'!AO453&lt;TODAY()-120,ISTEXT('Pjt Insight Project List'!C453:C453)),'Pjt Insight Project List'!C453:C453,"")</f>
        <v/>
      </c>
      <c r="D453" s="43" t="str">
        <f ca="1">IF(AND('Pjt Insight Project List'!AO453&lt;TODAY()-120,ISTEXT('Pjt Insight Project List'!B453:B453)),'Pjt Insight Project List'!B453:B453,"")</f>
        <v/>
      </c>
      <c r="E453" s="43" t="str">
        <f ca="1">IF(AND('Pjt Insight Project List'!AO453&lt;TODAY()-120,ISNUMBER('Pjt Insight Project List'!A453:A453)),'Pjt Insight Project List'!A453:A453,"")</f>
        <v/>
      </c>
      <c r="F453" s="43" t="str">
        <f ca="1">IF(AND('Pjt Insight Project List'!AO453&lt;TODAY()-120,ISTEXT('Pjt Insight Project List'!M453:M453)),("Next Milestone Date Is: "&amp;'Pjt Insight Project List'!M453:M453)&amp;CHAR(10)&amp;"Determine when the next deliverable will be (the tgt date can be a WGM or Ballot Cycle); send dates to pmo@HL7.org.","")</f>
        <v/>
      </c>
    </row>
    <row r="454" spans="1:6" s="70" customFormat="1">
      <c r="A454" s="76" t="s">
        <v>605</v>
      </c>
      <c r="B454" s="43" t="str">
        <f ca="1">IF(AND('Pjt Insight Project List'!AO454&lt;TODAY()-120,ISTEXT('Pjt Insight Project List'!C454:C454)),"Pjt Insight Next Milestone Behind&gt;120 Days","")</f>
        <v/>
      </c>
      <c r="C454" s="43" t="str">
        <f ca="1">IF(AND('Pjt Insight Project List'!AO454&lt;TODAY()-120,ISTEXT('Pjt Insight Project List'!C454:C454)),'Pjt Insight Project List'!C454:C454,"")</f>
        <v/>
      </c>
      <c r="D454" s="43" t="str">
        <f ca="1">IF(AND('Pjt Insight Project List'!AO454&lt;TODAY()-120,ISTEXT('Pjt Insight Project List'!B454:B454)),'Pjt Insight Project List'!B454:B454,"")</f>
        <v/>
      </c>
      <c r="E454" s="43" t="str">
        <f ca="1">IF(AND('Pjt Insight Project List'!AO454&lt;TODAY()-120,ISNUMBER('Pjt Insight Project List'!A454:A454)),'Pjt Insight Project List'!A454:A454,"")</f>
        <v/>
      </c>
      <c r="F454" s="43" t="str">
        <f ca="1">IF(AND('Pjt Insight Project List'!AO454&lt;TODAY()-120,ISTEXT('Pjt Insight Project List'!M454:M454)),("Next Milestone Date Is: "&amp;'Pjt Insight Project List'!M454:M454)&amp;CHAR(10)&amp;"Determine when the next deliverable will be (the tgt date can be a WGM or Ballot Cycle); send dates to pmo@HL7.org.","")</f>
        <v/>
      </c>
    </row>
    <row r="455" spans="1:6" s="70" customFormat="1">
      <c r="A455" s="73" t="s">
        <v>606</v>
      </c>
      <c r="B455" s="43" t="str">
        <f ca="1">IF(AND('Pjt Insight Project List'!AO455&lt;TODAY()-120,ISTEXT('Pjt Insight Project List'!C455:C455)),"Pjt Insight Next Milestone Behind&gt;120 Days","")</f>
        <v/>
      </c>
      <c r="C455" s="43" t="str">
        <f ca="1">IF(AND('Pjt Insight Project List'!AO455&lt;TODAY()-120,ISTEXT('Pjt Insight Project List'!C455:C455)),'Pjt Insight Project List'!C455:C455,"")</f>
        <v/>
      </c>
      <c r="D455" s="43" t="str">
        <f ca="1">IF(AND('Pjt Insight Project List'!AO455&lt;TODAY()-120,ISTEXT('Pjt Insight Project List'!B455:B455)),'Pjt Insight Project List'!B455:B455,"")</f>
        <v/>
      </c>
      <c r="E455" s="43" t="str">
        <f ca="1">IF(AND('Pjt Insight Project List'!AO455&lt;TODAY()-120,ISNUMBER('Pjt Insight Project List'!A455:A455)),'Pjt Insight Project List'!A455:A455,"")</f>
        <v/>
      </c>
      <c r="F455" s="43" t="str">
        <f ca="1">IF(AND('Pjt Insight Project List'!AO455&lt;TODAY()-120,ISTEXT('Pjt Insight Project List'!M455:M455)),("Next Milestone Date Is: "&amp;'Pjt Insight Project List'!M455:M455)&amp;CHAR(10)&amp;"Determine when the next deliverable will be (the tgt date can be a WGM or Ballot Cycle); send dates to pmo@HL7.org.","")</f>
        <v/>
      </c>
    </row>
    <row r="456" spans="1:6" s="70" customFormat="1">
      <c r="A456" s="73" t="s">
        <v>607</v>
      </c>
      <c r="B456" s="43" t="str">
        <f ca="1">IF(AND('Pjt Insight Project List'!AO456&lt;TODAY()-120,ISTEXT('Pjt Insight Project List'!C456:C456)),"Pjt Insight Next Milestone Behind&gt;120 Days","")</f>
        <v/>
      </c>
      <c r="C456" s="43" t="str">
        <f ca="1">IF(AND('Pjt Insight Project List'!AO456&lt;TODAY()-120,ISTEXT('Pjt Insight Project List'!C456:C456)),'Pjt Insight Project List'!C456:C456,"")</f>
        <v/>
      </c>
      <c r="D456" s="43" t="str">
        <f ca="1">IF(AND('Pjt Insight Project List'!AO456&lt;TODAY()-120,ISTEXT('Pjt Insight Project List'!B456:B456)),'Pjt Insight Project List'!B456:B456,"")</f>
        <v/>
      </c>
      <c r="E456" s="43" t="str">
        <f ca="1">IF(AND('Pjt Insight Project List'!AO456&lt;TODAY()-120,ISNUMBER('Pjt Insight Project List'!A456:A456)),'Pjt Insight Project List'!A456:A456,"")</f>
        <v/>
      </c>
      <c r="F456" s="43" t="str">
        <f ca="1">IF(AND('Pjt Insight Project List'!AO456&lt;TODAY()-120,ISTEXT('Pjt Insight Project List'!M456:M456)),("Next Milestone Date Is: "&amp;'Pjt Insight Project List'!M456:M456)&amp;CHAR(10)&amp;"Determine when the next deliverable will be (the tgt date can be a WGM or Ballot Cycle); send dates to pmo@HL7.org.","")</f>
        <v/>
      </c>
    </row>
    <row r="457" spans="1:6" s="70" customFormat="1">
      <c r="A457" s="76" t="s">
        <v>608</v>
      </c>
      <c r="B457" s="43" t="str">
        <f ca="1">IF(AND('Pjt Insight Project List'!AO457&lt;TODAY()-120,ISTEXT('Pjt Insight Project List'!C457:C457)),"Pjt Insight Next Milestone Behind&gt;120 Days","")</f>
        <v/>
      </c>
      <c r="C457" s="43" t="str">
        <f ca="1">IF(AND('Pjt Insight Project List'!AO457&lt;TODAY()-120,ISTEXT('Pjt Insight Project List'!C457:C457)),'Pjt Insight Project List'!C457:C457,"")</f>
        <v/>
      </c>
      <c r="D457" s="43" t="str">
        <f ca="1">IF(AND('Pjt Insight Project List'!AO457&lt;TODAY()-120,ISTEXT('Pjt Insight Project List'!B457:B457)),'Pjt Insight Project List'!B457:B457,"")</f>
        <v/>
      </c>
      <c r="E457" s="43" t="str">
        <f ca="1">IF(AND('Pjt Insight Project List'!AO457&lt;TODAY()-120,ISNUMBER('Pjt Insight Project List'!A457:A457)),'Pjt Insight Project List'!A457:A457,"")</f>
        <v/>
      </c>
      <c r="F457" s="43" t="str">
        <f ca="1">IF(AND('Pjt Insight Project List'!AO457&lt;TODAY()-120,ISTEXT('Pjt Insight Project List'!M457:M457)),("Next Milestone Date Is: "&amp;'Pjt Insight Project List'!M457:M457)&amp;CHAR(10)&amp;"Determine when the next deliverable will be (the tgt date can be a WGM or Ballot Cycle); send dates to pmo@HL7.org.","")</f>
        <v/>
      </c>
    </row>
    <row r="458" spans="1:6" s="70" customFormat="1">
      <c r="A458" s="73" t="s">
        <v>609</v>
      </c>
      <c r="B458" s="43" t="str">
        <f ca="1">IF(AND('Pjt Insight Project List'!AO458&lt;TODAY()-120,ISTEXT('Pjt Insight Project List'!C458:C458)),"Pjt Insight Next Milestone Behind&gt;120 Days","")</f>
        <v/>
      </c>
      <c r="C458" s="43" t="str">
        <f ca="1">IF(AND('Pjt Insight Project List'!AO458&lt;TODAY()-120,ISTEXT('Pjt Insight Project List'!C458:C458)),'Pjt Insight Project List'!C458:C458,"")</f>
        <v/>
      </c>
      <c r="D458" s="43" t="str">
        <f ca="1">IF(AND('Pjt Insight Project List'!AO458&lt;TODAY()-120,ISTEXT('Pjt Insight Project List'!B458:B458)),'Pjt Insight Project List'!B458:B458,"")</f>
        <v/>
      </c>
      <c r="E458" s="43" t="str">
        <f ca="1">IF(AND('Pjt Insight Project List'!AO458&lt;TODAY()-120,ISNUMBER('Pjt Insight Project List'!A458:A458)),'Pjt Insight Project List'!A458:A458,"")</f>
        <v/>
      </c>
      <c r="F458" s="43" t="str">
        <f ca="1">IF(AND('Pjt Insight Project List'!AO458&lt;TODAY()-120,ISTEXT('Pjt Insight Project List'!M458:M458)),("Next Milestone Date Is: "&amp;'Pjt Insight Project List'!M458:M458)&amp;CHAR(10)&amp;"Determine when the next deliverable will be (the tgt date can be a WGM or Ballot Cycle); send dates to pmo@HL7.org.","")</f>
        <v/>
      </c>
    </row>
    <row r="459" spans="1:6" s="70" customFormat="1">
      <c r="A459" s="73" t="s">
        <v>610</v>
      </c>
      <c r="B459" s="43" t="str">
        <f ca="1">IF(AND('Pjt Insight Project List'!AO459&lt;TODAY()-120,ISTEXT('Pjt Insight Project List'!C459:C459)),"Pjt Insight Next Milestone Behind&gt;120 Days","")</f>
        <v/>
      </c>
      <c r="C459" s="43" t="str">
        <f ca="1">IF(AND('Pjt Insight Project List'!AO459&lt;TODAY()-120,ISTEXT('Pjt Insight Project List'!C459:C459)),'Pjt Insight Project List'!C459:C459,"")</f>
        <v/>
      </c>
      <c r="D459" s="43" t="str">
        <f ca="1">IF(AND('Pjt Insight Project List'!AO459&lt;TODAY()-120,ISTEXT('Pjt Insight Project List'!B459:B459)),'Pjt Insight Project List'!B459:B459,"")</f>
        <v/>
      </c>
      <c r="E459" s="43" t="str">
        <f ca="1">IF(AND('Pjt Insight Project List'!AO459&lt;TODAY()-120,ISNUMBER('Pjt Insight Project List'!A459:A459)),'Pjt Insight Project List'!A459:A459,"")</f>
        <v/>
      </c>
      <c r="F459" s="43" t="str">
        <f ca="1">IF(AND('Pjt Insight Project List'!AO459&lt;TODAY()-120,ISTEXT('Pjt Insight Project List'!M459:M459)),("Next Milestone Date Is: "&amp;'Pjt Insight Project List'!M459:M459)&amp;CHAR(10)&amp;"Determine when the next deliverable will be (the tgt date can be a WGM or Ballot Cycle); send dates to pmo@HL7.org.","")</f>
        <v/>
      </c>
    </row>
    <row r="460" spans="1:6" s="70" customFormat="1">
      <c r="A460" s="76" t="s">
        <v>611</v>
      </c>
      <c r="B460" s="43" t="str">
        <f ca="1">IF(AND('Pjt Insight Project List'!AO460&lt;TODAY()-120,ISTEXT('Pjt Insight Project List'!C460:C460)),"Pjt Insight Next Milestone Behind&gt;120 Days","")</f>
        <v/>
      </c>
      <c r="C460" s="43" t="str">
        <f ca="1">IF(AND('Pjt Insight Project List'!AO460&lt;TODAY()-120,ISTEXT('Pjt Insight Project List'!C460:C460)),'Pjt Insight Project List'!C460:C460,"")</f>
        <v/>
      </c>
      <c r="D460" s="43" t="str">
        <f ca="1">IF(AND('Pjt Insight Project List'!AO460&lt;TODAY()-120,ISTEXT('Pjt Insight Project List'!B460:B460)),'Pjt Insight Project List'!B460:B460,"")</f>
        <v/>
      </c>
      <c r="E460" s="43" t="str">
        <f ca="1">IF(AND('Pjt Insight Project List'!AO460&lt;TODAY()-120,ISNUMBER('Pjt Insight Project List'!A460:A460)),'Pjt Insight Project List'!A460:A460,"")</f>
        <v/>
      </c>
      <c r="F460" s="43" t="str">
        <f ca="1">IF(AND('Pjt Insight Project List'!AO460&lt;TODAY()-120,ISTEXT('Pjt Insight Project List'!M460:M460)),("Next Milestone Date Is: "&amp;'Pjt Insight Project List'!M460:M460)&amp;CHAR(10)&amp;"Determine when the next deliverable will be (the tgt date can be a WGM or Ballot Cycle); send dates to pmo@HL7.org.","")</f>
        <v/>
      </c>
    </row>
    <row r="461" spans="1:6" s="70" customFormat="1">
      <c r="A461" s="73" t="s">
        <v>612</v>
      </c>
      <c r="B461" s="43" t="str">
        <f ca="1">IF(AND('Pjt Insight Project List'!AO461&lt;TODAY()-120,ISTEXT('Pjt Insight Project List'!C461:C461)),"Pjt Insight Next Milestone Behind&gt;120 Days","")</f>
        <v/>
      </c>
      <c r="C461" s="43" t="str">
        <f ca="1">IF(AND('Pjt Insight Project List'!AO461&lt;TODAY()-120,ISTEXT('Pjt Insight Project List'!C461:C461)),'Pjt Insight Project List'!C461:C461,"")</f>
        <v/>
      </c>
      <c r="D461" s="43" t="str">
        <f ca="1">IF(AND('Pjt Insight Project List'!AO461&lt;TODAY()-120,ISTEXT('Pjt Insight Project List'!B461:B461)),'Pjt Insight Project List'!B461:B461,"")</f>
        <v/>
      </c>
      <c r="E461" s="43" t="str">
        <f ca="1">IF(AND('Pjt Insight Project List'!AO461&lt;TODAY()-120,ISNUMBER('Pjt Insight Project List'!A461:A461)),'Pjt Insight Project List'!A461:A461,"")</f>
        <v/>
      </c>
      <c r="F461" s="43" t="str">
        <f ca="1">IF(AND('Pjt Insight Project List'!AO461&lt;TODAY()-120,ISTEXT('Pjt Insight Project List'!M461:M461)),("Next Milestone Date Is: "&amp;'Pjt Insight Project List'!M461:M461)&amp;CHAR(10)&amp;"Determine when the next deliverable will be (the tgt date can be a WGM or Ballot Cycle); send dates to pmo@HL7.org.","")</f>
        <v/>
      </c>
    </row>
    <row r="462" spans="1:6" s="70" customFormat="1">
      <c r="A462" s="73" t="s">
        <v>613</v>
      </c>
      <c r="B462" s="43" t="str">
        <f ca="1">IF(AND('Pjt Insight Project List'!AO462&lt;TODAY()-120,ISTEXT('Pjt Insight Project List'!C462:C462)),"Pjt Insight Next Milestone Behind&gt;120 Days","")</f>
        <v/>
      </c>
      <c r="C462" s="43" t="str">
        <f ca="1">IF(AND('Pjt Insight Project List'!AO462&lt;TODAY()-120,ISTEXT('Pjt Insight Project List'!C462:C462)),'Pjt Insight Project List'!C462:C462,"")</f>
        <v/>
      </c>
      <c r="D462" s="43" t="str">
        <f ca="1">IF(AND('Pjt Insight Project List'!AO462&lt;TODAY()-120,ISTEXT('Pjt Insight Project List'!B462:B462)),'Pjt Insight Project List'!B462:B462,"")</f>
        <v/>
      </c>
      <c r="E462" s="43" t="str">
        <f ca="1">IF(AND('Pjt Insight Project List'!AO462&lt;TODAY()-120,ISNUMBER('Pjt Insight Project List'!A462:A462)),'Pjt Insight Project List'!A462:A462,"")</f>
        <v/>
      </c>
      <c r="F462" s="43" t="str">
        <f ca="1">IF(AND('Pjt Insight Project List'!AO462&lt;TODAY()-120,ISTEXT('Pjt Insight Project List'!M462:M462)),("Next Milestone Date Is: "&amp;'Pjt Insight Project List'!M462:M462)&amp;CHAR(10)&amp;"Determine when the next deliverable will be (the tgt date can be a WGM or Ballot Cycle); send dates to pmo@HL7.org.","")</f>
        <v/>
      </c>
    </row>
    <row r="463" spans="1:6" s="70" customFormat="1">
      <c r="A463" s="76" t="s">
        <v>614</v>
      </c>
      <c r="B463" s="43" t="str">
        <f ca="1">IF(AND('Pjt Insight Project List'!AO463&lt;TODAY()-120,ISTEXT('Pjt Insight Project List'!C463:C463)),"Pjt Insight Next Milestone Behind&gt;120 Days","")</f>
        <v/>
      </c>
      <c r="C463" s="43" t="str">
        <f ca="1">IF(AND('Pjt Insight Project List'!AO463&lt;TODAY()-120,ISTEXT('Pjt Insight Project List'!C463:C463)),'Pjt Insight Project List'!C463:C463,"")</f>
        <v/>
      </c>
      <c r="D463" s="43" t="str">
        <f ca="1">IF(AND('Pjt Insight Project List'!AO463&lt;TODAY()-120,ISTEXT('Pjt Insight Project List'!B463:B463)),'Pjt Insight Project List'!B463:B463,"")</f>
        <v/>
      </c>
      <c r="E463" s="43" t="str">
        <f ca="1">IF(AND('Pjt Insight Project List'!AO463&lt;TODAY()-120,ISNUMBER('Pjt Insight Project List'!A463:A463)),'Pjt Insight Project List'!A463:A463,"")</f>
        <v/>
      </c>
      <c r="F463" s="43" t="str">
        <f ca="1">IF(AND('Pjt Insight Project List'!AO463&lt;TODAY()-120,ISTEXT('Pjt Insight Project List'!M463:M463)),("Next Milestone Date Is: "&amp;'Pjt Insight Project List'!M463:M463)&amp;CHAR(10)&amp;"Determine when the next deliverable will be (the tgt date can be a WGM or Ballot Cycle); send dates to pmo@HL7.org.","")</f>
        <v/>
      </c>
    </row>
    <row r="464" spans="1:6" s="70" customFormat="1">
      <c r="A464" s="73" t="s">
        <v>615</v>
      </c>
      <c r="B464" s="43" t="str">
        <f ca="1">IF(AND('Pjt Insight Project List'!AO464&lt;TODAY()-120,ISTEXT('Pjt Insight Project List'!C464:C464)),"Pjt Insight Next Milestone Behind&gt;120 Days","")</f>
        <v/>
      </c>
      <c r="C464" s="43" t="str">
        <f ca="1">IF(AND('Pjt Insight Project List'!AO464&lt;TODAY()-120,ISTEXT('Pjt Insight Project List'!C464:C464)),'Pjt Insight Project List'!C464:C464,"")</f>
        <v/>
      </c>
      <c r="D464" s="43" t="str">
        <f ca="1">IF(AND('Pjt Insight Project List'!AO464&lt;TODAY()-120,ISTEXT('Pjt Insight Project List'!B464:B464)),'Pjt Insight Project List'!B464:B464,"")</f>
        <v/>
      </c>
      <c r="E464" s="43" t="str">
        <f ca="1">IF(AND('Pjt Insight Project List'!AO464&lt;TODAY()-120,ISNUMBER('Pjt Insight Project List'!A464:A464)),'Pjt Insight Project List'!A464:A464,"")</f>
        <v/>
      </c>
      <c r="F464" s="43" t="str">
        <f ca="1">IF(AND('Pjt Insight Project List'!AO464&lt;TODAY()-120,ISTEXT('Pjt Insight Project List'!M464:M464)),("Next Milestone Date Is: "&amp;'Pjt Insight Project List'!M464:M464)&amp;CHAR(10)&amp;"Determine when the next deliverable will be (the tgt date can be a WGM or Ballot Cycle); send dates to pmo@HL7.org.","")</f>
        <v/>
      </c>
    </row>
    <row r="465" spans="1:6" s="70" customFormat="1">
      <c r="A465" s="73" t="s">
        <v>616</v>
      </c>
      <c r="B465" s="43" t="str">
        <f ca="1">IF(AND('Pjt Insight Project List'!AO465&lt;TODAY()-120,ISTEXT('Pjt Insight Project List'!C465:C465)),"Pjt Insight Next Milestone Behind&gt;120 Days","")</f>
        <v/>
      </c>
      <c r="C465" s="43" t="str">
        <f ca="1">IF(AND('Pjt Insight Project List'!AO465&lt;TODAY()-120,ISTEXT('Pjt Insight Project List'!C465:C465)),'Pjt Insight Project List'!C465:C465,"")</f>
        <v/>
      </c>
      <c r="D465" s="43" t="str">
        <f ca="1">IF(AND('Pjt Insight Project List'!AO465&lt;TODAY()-120,ISTEXT('Pjt Insight Project List'!B465:B465)),'Pjt Insight Project List'!B465:B465,"")</f>
        <v/>
      </c>
      <c r="E465" s="43" t="str">
        <f ca="1">IF(AND('Pjt Insight Project List'!AO465&lt;TODAY()-120,ISNUMBER('Pjt Insight Project List'!A465:A465)),'Pjt Insight Project List'!A465:A465,"")</f>
        <v/>
      </c>
      <c r="F465" s="43" t="str">
        <f ca="1">IF(AND('Pjt Insight Project List'!AO465&lt;TODAY()-120,ISTEXT('Pjt Insight Project List'!M465:M465)),("Next Milestone Date Is: "&amp;'Pjt Insight Project List'!M465:M465)&amp;CHAR(10)&amp;"Determine when the next deliverable will be (the tgt date can be a WGM or Ballot Cycle); send dates to pmo@HL7.org.","")</f>
        <v/>
      </c>
    </row>
    <row r="466" spans="1:6" s="70" customFormat="1">
      <c r="A466" s="76" t="s">
        <v>617</v>
      </c>
      <c r="B466" s="43" t="str">
        <f ca="1">IF(AND('Pjt Insight Project List'!AO466&lt;TODAY()-120,ISTEXT('Pjt Insight Project List'!C466:C466)),"Pjt Insight Next Milestone Behind&gt;120 Days","")</f>
        <v/>
      </c>
      <c r="C466" s="43" t="str">
        <f ca="1">IF(AND('Pjt Insight Project List'!AO466&lt;TODAY()-120,ISTEXT('Pjt Insight Project List'!C466:C466)),'Pjt Insight Project List'!C466:C466,"")</f>
        <v/>
      </c>
      <c r="D466" s="43" t="str">
        <f ca="1">IF(AND('Pjt Insight Project List'!AO466&lt;TODAY()-120,ISTEXT('Pjt Insight Project List'!B466:B466)),'Pjt Insight Project List'!B466:B466,"")</f>
        <v/>
      </c>
      <c r="E466" s="43" t="str">
        <f ca="1">IF(AND('Pjt Insight Project List'!AO466&lt;TODAY()-120,ISNUMBER('Pjt Insight Project List'!A466:A466)),'Pjt Insight Project List'!A466:A466,"")</f>
        <v/>
      </c>
      <c r="F466" s="43" t="str">
        <f ca="1">IF(AND('Pjt Insight Project List'!AO466&lt;TODAY()-120,ISTEXT('Pjt Insight Project List'!M466:M466)),("Next Milestone Date Is: "&amp;'Pjt Insight Project List'!M466:M466)&amp;CHAR(10)&amp;"Determine when the next deliverable will be (the tgt date can be a WGM or Ballot Cycle); send dates to pmo@HL7.org.","")</f>
        <v/>
      </c>
    </row>
    <row r="467" spans="1:6" s="70" customFormat="1">
      <c r="A467" s="73" t="s">
        <v>618</v>
      </c>
      <c r="B467" s="43" t="str">
        <f ca="1">IF(AND('Pjt Insight Project List'!AO467&lt;TODAY()-120,ISTEXT('Pjt Insight Project List'!C467:C467)),"Pjt Insight Next Milestone Behind&gt;120 Days","")</f>
        <v/>
      </c>
      <c r="C467" s="43" t="str">
        <f ca="1">IF(AND('Pjt Insight Project List'!AO467&lt;TODAY()-120,ISTEXT('Pjt Insight Project List'!C467:C467)),'Pjt Insight Project List'!C467:C467,"")</f>
        <v/>
      </c>
      <c r="D467" s="43" t="str">
        <f ca="1">IF(AND('Pjt Insight Project List'!AO467&lt;TODAY()-120,ISTEXT('Pjt Insight Project List'!B467:B467)),'Pjt Insight Project List'!B467:B467,"")</f>
        <v/>
      </c>
      <c r="E467" s="43" t="str">
        <f ca="1">IF(AND('Pjt Insight Project List'!AO467&lt;TODAY()-120,ISNUMBER('Pjt Insight Project List'!A467:A467)),'Pjt Insight Project List'!A467:A467,"")</f>
        <v/>
      </c>
      <c r="F467" s="43" t="str">
        <f ca="1">IF(AND('Pjt Insight Project List'!AO467&lt;TODAY()-120,ISTEXT('Pjt Insight Project List'!M467:M467)),("Next Milestone Date Is: "&amp;'Pjt Insight Project List'!M467:M467)&amp;CHAR(10)&amp;"Determine when the next deliverable will be (the tgt date can be a WGM or Ballot Cycle); send dates to pmo@HL7.org.","")</f>
        <v/>
      </c>
    </row>
    <row r="468" spans="1:6" s="70" customFormat="1">
      <c r="A468" s="73" t="s">
        <v>619</v>
      </c>
      <c r="B468" s="43" t="str">
        <f ca="1">IF(AND('Pjt Insight Project List'!AO468&lt;TODAY()-120,ISTEXT('Pjt Insight Project List'!C468:C468)),"Pjt Insight Next Milestone Behind&gt;120 Days","")</f>
        <v/>
      </c>
      <c r="C468" s="43" t="str">
        <f ca="1">IF(AND('Pjt Insight Project List'!AO468&lt;TODAY()-120,ISTEXT('Pjt Insight Project List'!C468:C468)),'Pjt Insight Project List'!C468:C468,"")</f>
        <v/>
      </c>
      <c r="D468" s="43" t="str">
        <f ca="1">IF(AND('Pjt Insight Project List'!AO468&lt;TODAY()-120,ISTEXT('Pjt Insight Project List'!B468:B468)),'Pjt Insight Project List'!B468:B468,"")</f>
        <v/>
      </c>
      <c r="E468" s="43" t="str">
        <f ca="1">IF(AND('Pjt Insight Project List'!AO468&lt;TODAY()-120,ISNUMBER('Pjt Insight Project List'!A468:A468)),'Pjt Insight Project List'!A468:A468,"")</f>
        <v/>
      </c>
      <c r="F468" s="43" t="str">
        <f ca="1">IF(AND('Pjt Insight Project List'!AO468&lt;TODAY()-120,ISTEXT('Pjt Insight Project List'!M468:M468)),("Next Milestone Date Is: "&amp;'Pjt Insight Project List'!M468:M468)&amp;CHAR(10)&amp;"Determine when the next deliverable will be (the tgt date can be a WGM or Ballot Cycle); send dates to pmo@HL7.org.","")</f>
        <v/>
      </c>
    </row>
    <row r="469" spans="1:6" s="70" customFormat="1">
      <c r="A469" s="76" t="s">
        <v>620</v>
      </c>
      <c r="B469" s="43" t="str">
        <f ca="1">IF(AND('Pjt Insight Project List'!AO469&lt;TODAY()-120,ISTEXT('Pjt Insight Project List'!C469:C469)),"Pjt Insight Next Milestone Behind&gt;120 Days","")</f>
        <v/>
      </c>
      <c r="C469" s="43" t="str">
        <f ca="1">IF(AND('Pjt Insight Project List'!AO469&lt;TODAY()-120,ISTEXT('Pjt Insight Project List'!C469:C469)),'Pjt Insight Project List'!C469:C469,"")</f>
        <v/>
      </c>
      <c r="D469" s="43" t="str">
        <f ca="1">IF(AND('Pjt Insight Project List'!AO469&lt;TODAY()-120,ISTEXT('Pjt Insight Project List'!B469:B469)),'Pjt Insight Project List'!B469:B469,"")</f>
        <v/>
      </c>
      <c r="E469" s="43" t="str">
        <f ca="1">IF(AND('Pjt Insight Project List'!AO469&lt;TODAY()-120,ISNUMBER('Pjt Insight Project List'!A469:A469)),'Pjt Insight Project List'!A469:A469,"")</f>
        <v/>
      </c>
      <c r="F469" s="43" t="str">
        <f ca="1">IF(AND('Pjt Insight Project List'!AO469&lt;TODAY()-120,ISTEXT('Pjt Insight Project List'!M469:M469)),("Next Milestone Date Is: "&amp;'Pjt Insight Project List'!M469:M469)&amp;CHAR(10)&amp;"Determine when the next deliverable will be (the tgt date can be a WGM or Ballot Cycle); send dates to pmo@HL7.org.","")</f>
        <v/>
      </c>
    </row>
    <row r="470" spans="1:6" s="70" customFormat="1">
      <c r="A470" s="73" t="s">
        <v>621</v>
      </c>
      <c r="B470" s="43" t="str">
        <f ca="1">IF(AND('Pjt Insight Project List'!AO470&lt;TODAY()-120,ISTEXT('Pjt Insight Project List'!C470:C470)),"Pjt Insight Next Milestone Behind&gt;120 Days","")</f>
        <v/>
      </c>
      <c r="C470" s="43" t="str">
        <f ca="1">IF(AND('Pjt Insight Project List'!AO470&lt;TODAY()-120,ISTEXT('Pjt Insight Project List'!C470:C470)),'Pjt Insight Project List'!C470:C470,"")</f>
        <v/>
      </c>
      <c r="D470" s="43" t="str">
        <f ca="1">IF(AND('Pjt Insight Project List'!AO470&lt;TODAY()-120,ISTEXT('Pjt Insight Project List'!B470:B470)),'Pjt Insight Project List'!B470:B470,"")</f>
        <v/>
      </c>
      <c r="E470" s="43" t="str">
        <f ca="1">IF(AND('Pjt Insight Project List'!AO470&lt;TODAY()-120,ISNUMBER('Pjt Insight Project List'!A470:A470)),'Pjt Insight Project List'!A470:A470,"")</f>
        <v/>
      </c>
      <c r="F470" s="43" t="str">
        <f ca="1">IF(AND('Pjt Insight Project List'!AO470&lt;TODAY()-120,ISTEXT('Pjt Insight Project List'!M470:M470)),("Next Milestone Date Is: "&amp;'Pjt Insight Project List'!M470:M470)&amp;CHAR(10)&amp;"Determine when the next deliverable will be (the tgt date can be a WGM or Ballot Cycle); send dates to pmo@HL7.org.","")</f>
        <v/>
      </c>
    </row>
    <row r="471" spans="1:6" s="70" customFormat="1">
      <c r="A471" s="73" t="s">
        <v>622</v>
      </c>
      <c r="B471" s="43" t="str">
        <f ca="1">IF(AND('Pjt Insight Project List'!AO471&lt;TODAY()-120,ISTEXT('Pjt Insight Project List'!C471:C471)),"Pjt Insight Next Milestone Behind&gt;120 Days","")</f>
        <v/>
      </c>
      <c r="C471" s="43" t="str">
        <f ca="1">IF(AND('Pjt Insight Project List'!AO471&lt;TODAY()-120,ISTEXT('Pjt Insight Project List'!C471:C471)),'Pjt Insight Project List'!C471:C471,"")</f>
        <v/>
      </c>
      <c r="D471" s="43" t="str">
        <f ca="1">IF(AND('Pjt Insight Project List'!AO471&lt;TODAY()-120,ISTEXT('Pjt Insight Project List'!B471:B471)),'Pjt Insight Project List'!B471:B471,"")</f>
        <v/>
      </c>
      <c r="E471" s="43" t="str">
        <f ca="1">IF(AND('Pjt Insight Project List'!AO471&lt;TODAY()-120,ISNUMBER('Pjt Insight Project List'!A471:A471)),'Pjt Insight Project List'!A471:A471,"")</f>
        <v/>
      </c>
      <c r="F471" s="43" t="str">
        <f ca="1">IF(AND('Pjt Insight Project List'!AO471&lt;TODAY()-120,ISTEXT('Pjt Insight Project List'!M471:M471)),("Next Milestone Date Is: "&amp;'Pjt Insight Project List'!M471:M471)&amp;CHAR(10)&amp;"Determine when the next deliverable will be (the tgt date can be a WGM or Ballot Cycle); send dates to pmo@HL7.org.","")</f>
        <v/>
      </c>
    </row>
    <row r="472" spans="1:6" s="70" customFormat="1">
      <c r="A472" s="76" t="s">
        <v>623</v>
      </c>
      <c r="B472" s="43" t="str">
        <f ca="1">IF(AND('Pjt Insight Project List'!AO472&lt;TODAY()-120,ISTEXT('Pjt Insight Project List'!C472:C472)),"Pjt Insight Next Milestone Behind&gt;120 Days","")</f>
        <v/>
      </c>
      <c r="C472" s="43" t="str">
        <f ca="1">IF(AND('Pjt Insight Project List'!AO472&lt;TODAY()-120,ISTEXT('Pjt Insight Project List'!C472:C472)),'Pjt Insight Project List'!C472:C472,"")</f>
        <v/>
      </c>
      <c r="D472" s="43" t="str">
        <f ca="1">IF(AND('Pjt Insight Project List'!AO472&lt;TODAY()-120,ISTEXT('Pjt Insight Project List'!B472:B472)),'Pjt Insight Project List'!B472:B472,"")</f>
        <v/>
      </c>
      <c r="E472" s="43" t="str">
        <f ca="1">IF(AND('Pjt Insight Project List'!AO472&lt;TODAY()-120,ISNUMBER('Pjt Insight Project List'!A472:A472)),'Pjt Insight Project List'!A472:A472,"")</f>
        <v/>
      </c>
      <c r="F472" s="43" t="str">
        <f ca="1">IF(AND('Pjt Insight Project List'!AO472&lt;TODAY()-120,ISTEXT('Pjt Insight Project List'!M472:M472)),("Next Milestone Date Is: "&amp;'Pjt Insight Project List'!M472:M472)&amp;CHAR(10)&amp;"Determine when the next deliverable will be (the tgt date can be a WGM or Ballot Cycle); send dates to pmo@HL7.org.","")</f>
        <v/>
      </c>
    </row>
    <row r="473" spans="1:6" s="70" customFormat="1">
      <c r="A473" s="73" t="s">
        <v>624</v>
      </c>
      <c r="B473" s="43" t="str">
        <f ca="1">IF(AND('Pjt Insight Project List'!AO473&lt;TODAY()-120,ISTEXT('Pjt Insight Project List'!C473:C473)),"Pjt Insight Next Milestone Behind&gt;120 Days","")</f>
        <v/>
      </c>
      <c r="C473" s="43" t="str">
        <f ca="1">IF(AND('Pjt Insight Project List'!AO473&lt;TODAY()-120,ISTEXT('Pjt Insight Project List'!C473:C473)),'Pjt Insight Project List'!C473:C473,"")</f>
        <v/>
      </c>
      <c r="D473" s="43" t="str">
        <f ca="1">IF(AND('Pjt Insight Project List'!AO473&lt;TODAY()-120,ISTEXT('Pjt Insight Project List'!B473:B473)),'Pjt Insight Project List'!B473:B473,"")</f>
        <v/>
      </c>
      <c r="E473" s="43" t="str">
        <f ca="1">IF(AND('Pjt Insight Project List'!AO473&lt;TODAY()-120,ISNUMBER('Pjt Insight Project List'!A473:A473)),'Pjt Insight Project List'!A473:A473,"")</f>
        <v/>
      </c>
      <c r="F473" s="43" t="str">
        <f ca="1">IF(AND('Pjt Insight Project List'!AO473&lt;TODAY()-120,ISTEXT('Pjt Insight Project List'!M473:M473)),("Next Milestone Date Is: "&amp;'Pjt Insight Project List'!M473:M473)&amp;CHAR(10)&amp;"Determine when the next deliverable will be (the tgt date can be a WGM or Ballot Cycle); send dates to pmo@HL7.org.","")</f>
        <v/>
      </c>
    </row>
    <row r="474" spans="1:6" s="70" customFormat="1">
      <c r="A474" s="73" t="s">
        <v>625</v>
      </c>
      <c r="B474" s="43" t="str">
        <f ca="1">IF(AND('Pjt Insight Project List'!AO474&lt;TODAY()-120,ISTEXT('Pjt Insight Project List'!C474:C474)),"Pjt Insight Next Milestone Behind&gt;120 Days","")</f>
        <v/>
      </c>
      <c r="C474" s="43" t="str">
        <f ca="1">IF(AND('Pjt Insight Project List'!AO474&lt;TODAY()-120,ISTEXT('Pjt Insight Project List'!C474:C474)),'Pjt Insight Project List'!C474:C474,"")</f>
        <v/>
      </c>
      <c r="D474" s="43" t="str">
        <f ca="1">IF(AND('Pjt Insight Project List'!AO474&lt;TODAY()-120,ISTEXT('Pjt Insight Project List'!B474:B474)),'Pjt Insight Project List'!B474:B474,"")</f>
        <v/>
      </c>
      <c r="E474" s="43" t="str">
        <f ca="1">IF(AND('Pjt Insight Project List'!AO474&lt;TODAY()-120,ISNUMBER('Pjt Insight Project List'!A474:A474)),'Pjt Insight Project List'!A474:A474,"")</f>
        <v/>
      </c>
      <c r="F474" s="43" t="str">
        <f ca="1">IF(AND('Pjt Insight Project List'!AO474&lt;TODAY()-120,ISTEXT('Pjt Insight Project List'!M474:M474)),("Next Milestone Date Is: "&amp;'Pjt Insight Project List'!M474:M474)&amp;CHAR(10)&amp;"Determine when the next deliverable will be (the tgt date can be a WGM or Ballot Cycle); send dates to pmo@HL7.org.","")</f>
        <v/>
      </c>
    </row>
    <row r="475" spans="1:6" s="70" customFormat="1">
      <c r="A475" s="76" t="s">
        <v>626</v>
      </c>
      <c r="B475" s="43" t="str">
        <f ca="1">IF(AND('Pjt Insight Project List'!AO475&lt;TODAY()-120,ISTEXT('Pjt Insight Project List'!C475:C475)),"Pjt Insight Next Milestone Behind&gt;120 Days","")</f>
        <v/>
      </c>
      <c r="C475" s="43" t="str">
        <f ca="1">IF(AND('Pjt Insight Project List'!AO475&lt;TODAY()-120,ISTEXT('Pjt Insight Project List'!C475:C475)),'Pjt Insight Project List'!C475:C475,"")</f>
        <v/>
      </c>
      <c r="D475" s="43" t="str">
        <f ca="1">IF(AND('Pjt Insight Project List'!AO475&lt;TODAY()-120,ISTEXT('Pjt Insight Project List'!B475:B475)),'Pjt Insight Project List'!B475:B475,"")</f>
        <v/>
      </c>
      <c r="E475" s="43" t="str">
        <f ca="1">IF(AND('Pjt Insight Project List'!AO475&lt;TODAY()-120,ISNUMBER('Pjt Insight Project List'!A475:A475)),'Pjt Insight Project List'!A475:A475,"")</f>
        <v/>
      </c>
      <c r="F475" s="43" t="str">
        <f ca="1">IF(AND('Pjt Insight Project List'!AO475&lt;TODAY()-120,ISTEXT('Pjt Insight Project List'!M475:M475)),("Next Milestone Date Is: "&amp;'Pjt Insight Project List'!M475:M475)&amp;CHAR(10)&amp;"Determine when the next deliverable will be (the tgt date can be a WGM or Ballot Cycle); send dates to pmo@HL7.org.","")</f>
        <v/>
      </c>
    </row>
    <row r="476" spans="1:6" s="70" customFormat="1">
      <c r="A476" s="73" t="s">
        <v>627</v>
      </c>
      <c r="B476" s="43" t="str">
        <f ca="1">IF(AND('Pjt Insight Project List'!AO476&lt;TODAY()-120,ISTEXT('Pjt Insight Project List'!C476:C476)),"Pjt Insight Next Milestone Behind&gt;120 Days","")</f>
        <v/>
      </c>
      <c r="C476" s="43" t="str">
        <f ca="1">IF(AND('Pjt Insight Project List'!AO476&lt;TODAY()-120,ISTEXT('Pjt Insight Project List'!C476:C476)),'Pjt Insight Project List'!C476:C476,"")</f>
        <v/>
      </c>
      <c r="D476" s="43" t="str">
        <f ca="1">IF(AND('Pjt Insight Project List'!AO476&lt;TODAY()-120,ISTEXT('Pjt Insight Project List'!B476:B476)),'Pjt Insight Project List'!B476:B476,"")</f>
        <v/>
      </c>
      <c r="E476" s="43" t="str">
        <f ca="1">IF(AND('Pjt Insight Project List'!AO476&lt;TODAY()-120,ISNUMBER('Pjt Insight Project List'!A476:A476)),'Pjt Insight Project List'!A476:A476,"")</f>
        <v/>
      </c>
      <c r="F476" s="43" t="str">
        <f ca="1">IF(AND('Pjt Insight Project List'!AO476&lt;TODAY()-120,ISTEXT('Pjt Insight Project List'!M476:M476)),("Next Milestone Date Is: "&amp;'Pjt Insight Project List'!M476:M476)&amp;CHAR(10)&amp;"Determine when the next deliverable will be (the tgt date can be a WGM or Ballot Cycle); send dates to pmo@HL7.org.","")</f>
        <v/>
      </c>
    </row>
    <row r="477" spans="1:6" s="70" customFormat="1">
      <c r="A477" s="73" t="s">
        <v>628</v>
      </c>
      <c r="B477" s="43" t="str">
        <f ca="1">IF(AND('Pjt Insight Project List'!AO477&lt;TODAY()-120,ISTEXT('Pjt Insight Project List'!C477:C477)),"Pjt Insight Next Milestone Behind&gt;120 Days","")</f>
        <v/>
      </c>
      <c r="C477" s="43" t="str">
        <f ca="1">IF(AND('Pjt Insight Project List'!AO477&lt;TODAY()-120,ISTEXT('Pjt Insight Project List'!C477:C477)),'Pjt Insight Project List'!C477:C477,"")</f>
        <v/>
      </c>
      <c r="D477" s="43" t="str">
        <f ca="1">IF(AND('Pjt Insight Project List'!AO477&lt;TODAY()-120,ISTEXT('Pjt Insight Project List'!B477:B477)),'Pjt Insight Project List'!B477:B477,"")</f>
        <v/>
      </c>
      <c r="E477" s="43" t="str">
        <f ca="1">IF(AND('Pjt Insight Project List'!AO477&lt;TODAY()-120,ISNUMBER('Pjt Insight Project List'!A477:A477)),'Pjt Insight Project List'!A477:A477,"")</f>
        <v/>
      </c>
      <c r="F477" s="43" t="str">
        <f ca="1">IF(AND('Pjt Insight Project List'!AO477&lt;TODAY()-120,ISTEXT('Pjt Insight Project List'!M477:M477)),("Next Milestone Date Is: "&amp;'Pjt Insight Project List'!M477:M477)&amp;CHAR(10)&amp;"Determine when the next deliverable will be (the tgt date can be a WGM or Ballot Cycle); send dates to pmo@HL7.org.","")</f>
        <v/>
      </c>
    </row>
    <row r="478" spans="1:6" s="70" customFormat="1">
      <c r="A478" s="76" t="s">
        <v>629</v>
      </c>
      <c r="B478" s="43" t="str">
        <f ca="1">IF(AND('Pjt Insight Project List'!AO478&lt;TODAY()-120,ISTEXT('Pjt Insight Project List'!C478:C478)),"Pjt Insight Next Milestone Behind&gt;120 Days","")</f>
        <v/>
      </c>
      <c r="C478" s="43" t="str">
        <f ca="1">IF(AND('Pjt Insight Project List'!AO478&lt;TODAY()-120,ISTEXT('Pjt Insight Project List'!C478:C478)),'Pjt Insight Project List'!C478:C478,"")</f>
        <v/>
      </c>
      <c r="D478" s="43" t="str">
        <f ca="1">IF(AND('Pjt Insight Project List'!AO478&lt;TODAY()-120,ISTEXT('Pjt Insight Project List'!B478:B478)),'Pjt Insight Project List'!B478:B478,"")</f>
        <v/>
      </c>
      <c r="E478" s="43" t="str">
        <f ca="1">IF(AND('Pjt Insight Project List'!AO478&lt;TODAY()-120,ISNUMBER('Pjt Insight Project List'!A478:A478)),'Pjt Insight Project List'!A478:A478,"")</f>
        <v/>
      </c>
      <c r="F478" s="43" t="str">
        <f ca="1">IF(AND('Pjt Insight Project List'!AO478&lt;TODAY()-120,ISTEXT('Pjt Insight Project List'!M478:M478)),("Next Milestone Date Is: "&amp;'Pjt Insight Project List'!M478:M478)&amp;CHAR(10)&amp;"Determine when the next deliverable will be (the tgt date can be a WGM or Ballot Cycle); send dates to pmo@HL7.org.","")</f>
        <v/>
      </c>
    </row>
    <row r="479" spans="1:6" s="70" customFormat="1">
      <c r="A479" s="73" t="s">
        <v>630</v>
      </c>
      <c r="B479" s="43" t="str">
        <f ca="1">IF(AND('Pjt Insight Project List'!AO479&lt;TODAY()-120,ISTEXT('Pjt Insight Project List'!C479:C479)),"Pjt Insight Next Milestone Behind&gt;120 Days","")</f>
        <v/>
      </c>
      <c r="C479" s="43" t="str">
        <f ca="1">IF(AND('Pjt Insight Project List'!AO479&lt;TODAY()-120,ISTEXT('Pjt Insight Project List'!C479:C479)),'Pjt Insight Project List'!C479:C479,"")</f>
        <v/>
      </c>
      <c r="D479" s="43" t="str">
        <f ca="1">IF(AND('Pjt Insight Project List'!AO479&lt;TODAY()-120,ISTEXT('Pjt Insight Project List'!B479:B479)),'Pjt Insight Project List'!B479:B479,"")</f>
        <v/>
      </c>
      <c r="E479" s="43" t="str">
        <f ca="1">IF(AND('Pjt Insight Project List'!AO479&lt;TODAY()-120,ISNUMBER('Pjt Insight Project List'!A479:A479)),'Pjt Insight Project List'!A479:A479,"")</f>
        <v/>
      </c>
      <c r="F479" s="43" t="str">
        <f ca="1">IF(AND('Pjt Insight Project List'!AO479&lt;TODAY()-120,ISTEXT('Pjt Insight Project List'!M479:M479)),("Next Milestone Date Is: "&amp;'Pjt Insight Project List'!M479:M479)&amp;CHAR(10)&amp;"Determine when the next deliverable will be (the tgt date can be a WGM or Ballot Cycle); send dates to pmo@HL7.org.","")</f>
        <v/>
      </c>
    </row>
    <row r="480" spans="1:6" s="70" customFormat="1">
      <c r="A480" s="73" t="s">
        <v>631</v>
      </c>
      <c r="B480" s="43" t="str">
        <f ca="1">IF(AND('Pjt Insight Project List'!AO480&lt;TODAY()-120,ISTEXT('Pjt Insight Project List'!C480:C480)),"Pjt Insight Next Milestone Behind&gt;120 Days","")</f>
        <v/>
      </c>
      <c r="C480" s="43" t="str">
        <f ca="1">IF(AND('Pjt Insight Project List'!AO480&lt;TODAY()-120,ISTEXT('Pjt Insight Project List'!C480:C480)),'Pjt Insight Project List'!C480:C480,"")</f>
        <v/>
      </c>
      <c r="D480" s="43" t="str">
        <f ca="1">IF(AND('Pjt Insight Project List'!AO480&lt;TODAY()-120,ISTEXT('Pjt Insight Project List'!B480:B480)),'Pjt Insight Project List'!B480:B480,"")</f>
        <v/>
      </c>
      <c r="E480" s="43" t="str">
        <f ca="1">IF(AND('Pjt Insight Project List'!AO480&lt;TODAY()-120,ISNUMBER('Pjt Insight Project List'!A480:A480)),'Pjt Insight Project List'!A480:A480,"")</f>
        <v/>
      </c>
      <c r="F480" s="43" t="str">
        <f ca="1">IF(AND('Pjt Insight Project List'!AO480&lt;TODAY()-120,ISTEXT('Pjt Insight Project List'!M480:M480)),("Next Milestone Date Is: "&amp;'Pjt Insight Project List'!M480:M480)&amp;CHAR(10)&amp;"Determine when the next deliverable will be (the tgt date can be a WGM or Ballot Cycle); send dates to pmo@HL7.org.","")</f>
        <v/>
      </c>
    </row>
    <row r="481" spans="1:6" s="70" customFormat="1">
      <c r="A481" s="76" t="s">
        <v>468</v>
      </c>
      <c r="B481" s="43" t="str">
        <f ca="1">IF(AND('Pjt Insight Project List'!AO481&lt;TODAY()-120,ISTEXT('Pjt Insight Project List'!C481:C481)),"Pjt Insight Next Milestone Behind&gt;120 Days","")</f>
        <v/>
      </c>
      <c r="C481" s="43" t="str">
        <f ca="1">IF(AND('Pjt Insight Project List'!AO481&lt;TODAY()-120,ISTEXT('Pjt Insight Project List'!C481:C481)),'Pjt Insight Project List'!C481:C481,"")</f>
        <v/>
      </c>
      <c r="D481" s="43" t="str">
        <f ca="1">IF(AND('Pjt Insight Project List'!AO481&lt;TODAY()-120,ISTEXT('Pjt Insight Project List'!B481:B481)),'Pjt Insight Project List'!B481:B481,"")</f>
        <v/>
      </c>
      <c r="E481" s="43" t="str">
        <f ca="1">IF(AND('Pjt Insight Project List'!AO481&lt;TODAY()-120,ISNUMBER('Pjt Insight Project List'!A481:A481)),'Pjt Insight Project List'!A481:A481,"")</f>
        <v/>
      </c>
      <c r="F481" s="43" t="str">
        <f ca="1">IF(AND('Pjt Insight Project List'!AO481&lt;TODAY()-120,ISTEXT('Pjt Insight Project List'!M481:M481)),("Next Milestone Date Is: "&amp;'Pjt Insight Project List'!M481:M481)&amp;CHAR(10)&amp;"Determine when the next deliverable will be (the tgt date can be a WGM or Ballot Cycle); send dates to pmo@HL7.org.","")</f>
        <v/>
      </c>
    </row>
    <row r="482" spans="1:6" s="70" customFormat="1">
      <c r="A482" s="73" t="s">
        <v>469</v>
      </c>
      <c r="B482" s="43" t="str">
        <f ca="1">IF(AND('Pjt Insight Project List'!AO482&lt;TODAY()-120,ISTEXT('Pjt Insight Project List'!C482:C482)),"Pjt Insight Next Milestone Behind&gt;120 Days","")</f>
        <v/>
      </c>
      <c r="C482" s="43" t="str">
        <f ca="1">IF(AND('Pjt Insight Project List'!AO482&lt;TODAY()-120,ISTEXT('Pjt Insight Project List'!C482:C482)),'Pjt Insight Project List'!C482:C482,"")</f>
        <v/>
      </c>
      <c r="D482" s="43" t="str">
        <f ca="1">IF(AND('Pjt Insight Project List'!AO482&lt;TODAY()-120,ISTEXT('Pjt Insight Project List'!B482:B482)),'Pjt Insight Project List'!B482:B482,"")</f>
        <v/>
      </c>
      <c r="E482" s="43" t="str">
        <f ca="1">IF(AND('Pjt Insight Project List'!AO482&lt;TODAY()-120,ISNUMBER('Pjt Insight Project List'!A482:A482)),'Pjt Insight Project List'!A482:A482,"")</f>
        <v/>
      </c>
      <c r="F482" s="43" t="str">
        <f ca="1">IF(AND('Pjt Insight Project List'!AO482&lt;TODAY()-120,ISTEXT('Pjt Insight Project List'!M482:M482)),("Next Milestone Date Is: "&amp;'Pjt Insight Project List'!M482:M482)&amp;CHAR(10)&amp;"Determine when the next deliverable will be (the tgt date can be a WGM or Ballot Cycle); send dates to pmo@HL7.org.","")</f>
        <v/>
      </c>
    </row>
    <row r="483" spans="1:6" s="70" customFormat="1">
      <c r="A483" s="73" t="s">
        <v>470</v>
      </c>
      <c r="B483" s="43" t="str">
        <f ca="1">IF(AND('Pjt Insight Project List'!AO483&lt;TODAY()-120,ISTEXT('Pjt Insight Project List'!C483:C483)),"Pjt Insight Next Milestone Behind&gt;120 Days","")</f>
        <v/>
      </c>
      <c r="C483" s="43" t="str">
        <f ca="1">IF(AND('Pjt Insight Project List'!AO483&lt;TODAY()-120,ISTEXT('Pjt Insight Project List'!C483:C483)),'Pjt Insight Project List'!C483:C483,"")</f>
        <v/>
      </c>
      <c r="D483" s="43" t="str">
        <f ca="1">IF(AND('Pjt Insight Project List'!AO483&lt;TODAY()-120,ISTEXT('Pjt Insight Project List'!B483:B483)),'Pjt Insight Project List'!B483:B483,"")</f>
        <v/>
      </c>
      <c r="E483" s="43" t="str">
        <f ca="1">IF(AND('Pjt Insight Project List'!AO483&lt;TODAY()-120,ISNUMBER('Pjt Insight Project List'!A483:A483)),'Pjt Insight Project List'!A483:A483,"")</f>
        <v/>
      </c>
      <c r="F483" s="43" t="str">
        <f ca="1">IF(AND('Pjt Insight Project List'!AO483&lt;TODAY()-120,ISTEXT('Pjt Insight Project List'!M483:M483)),("Next Milestone Date Is: "&amp;'Pjt Insight Project List'!M483:M483)&amp;CHAR(10)&amp;"Determine when the next deliverable will be (the tgt date can be a WGM or Ballot Cycle); send dates to pmo@HL7.org.","")</f>
        <v/>
      </c>
    </row>
    <row r="484" spans="1:6" s="70" customFormat="1">
      <c r="A484" s="76" t="s">
        <v>471</v>
      </c>
      <c r="B484" s="43" t="str">
        <f ca="1">IF(AND('Pjt Insight Project List'!AO484&lt;TODAY()-120,ISTEXT('Pjt Insight Project List'!C484:C484)),"Pjt Insight Next Milestone Behind&gt;120 Days","")</f>
        <v/>
      </c>
      <c r="C484" s="43" t="str">
        <f ca="1">IF(AND('Pjt Insight Project List'!AO484&lt;TODAY()-120,ISTEXT('Pjt Insight Project List'!C484:C484)),'Pjt Insight Project List'!C484:C484,"")</f>
        <v/>
      </c>
      <c r="D484" s="43" t="str">
        <f ca="1">IF(AND('Pjt Insight Project List'!AO484&lt;TODAY()-120,ISTEXT('Pjt Insight Project List'!B484:B484)),'Pjt Insight Project List'!B484:B484,"")</f>
        <v/>
      </c>
      <c r="E484" s="43" t="str">
        <f ca="1">IF(AND('Pjt Insight Project List'!AO484&lt;TODAY()-120,ISNUMBER('Pjt Insight Project List'!A484:A484)),'Pjt Insight Project List'!A484:A484,"")</f>
        <v/>
      </c>
      <c r="F484" s="43" t="str">
        <f ca="1">IF(AND('Pjt Insight Project List'!AO484&lt;TODAY()-120,ISTEXT('Pjt Insight Project List'!M484:M484)),("Next Milestone Date Is: "&amp;'Pjt Insight Project List'!M484:M484)&amp;CHAR(10)&amp;"Determine when the next deliverable will be (the tgt date can be a WGM or Ballot Cycle); send dates to pmo@HL7.org.","")</f>
        <v/>
      </c>
    </row>
    <row r="485" spans="1:6" s="70" customFormat="1">
      <c r="A485" s="73" t="s">
        <v>472</v>
      </c>
      <c r="B485" s="43" t="str">
        <f ca="1">IF(AND('Pjt Insight Project List'!AO485&lt;TODAY()-120,ISTEXT('Pjt Insight Project List'!C485:C485)),"Pjt Insight Next Milestone Behind&gt;120 Days","")</f>
        <v/>
      </c>
      <c r="C485" s="43" t="str">
        <f ca="1">IF(AND('Pjt Insight Project List'!AO485&lt;TODAY()-120,ISTEXT('Pjt Insight Project List'!C485:C485)),'Pjt Insight Project List'!C485:C485,"")</f>
        <v/>
      </c>
      <c r="D485" s="43" t="str">
        <f ca="1">IF(AND('Pjt Insight Project List'!AO485&lt;TODAY()-120,ISTEXT('Pjt Insight Project List'!B485:B485)),'Pjt Insight Project List'!B485:B485,"")</f>
        <v/>
      </c>
      <c r="E485" s="43" t="str">
        <f ca="1">IF(AND('Pjt Insight Project List'!AO485&lt;TODAY()-120,ISNUMBER('Pjt Insight Project List'!A485:A485)),'Pjt Insight Project List'!A485:A485,"")</f>
        <v/>
      </c>
      <c r="F485" s="43" t="str">
        <f ca="1">IF(AND('Pjt Insight Project List'!AO485&lt;TODAY()-120,ISTEXT('Pjt Insight Project List'!M485:M485)),("Next Milestone Date Is: "&amp;'Pjt Insight Project List'!M485:M485)&amp;CHAR(10)&amp;"Determine when the next deliverable will be (the tgt date can be a WGM or Ballot Cycle); send dates to pmo@HL7.org.","")</f>
        <v/>
      </c>
    </row>
    <row r="486" spans="1:6" s="70" customFormat="1">
      <c r="A486" s="73" t="s">
        <v>473</v>
      </c>
      <c r="B486" s="43" t="str">
        <f ca="1">IF(AND('Pjt Insight Project List'!AO486&lt;TODAY()-120,ISTEXT('Pjt Insight Project List'!C486:C486)),"Pjt Insight Next Milestone Behind&gt;120 Days","")</f>
        <v/>
      </c>
      <c r="C486" s="43" t="str">
        <f ca="1">IF(AND('Pjt Insight Project List'!AO486&lt;TODAY()-120,ISTEXT('Pjt Insight Project List'!C486:C486)),'Pjt Insight Project List'!C486:C486,"")</f>
        <v/>
      </c>
      <c r="D486" s="43" t="str">
        <f ca="1">IF(AND('Pjt Insight Project List'!AO486&lt;TODAY()-120,ISTEXT('Pjt Insight Project List'!B486:B486)),'Pjt Insight Project List'!B486:B486,"")</f>
        <v/>
      </c>
      <c r="E486" s="43" t="str">
        <f ca="1">IF(AND('Pjt Insight Project List'!AO486&lt;TODAY()-120,ISNUMBER('Pjt Insight Project List'!A486:A486)),'Pjt Insight Project List'!A486:A486,"")</f>
        <v/>
      </c>
      <c r="F486" s="43" t="str">
        <f ca="1">IF(AND('Pjt Insight Project List'!AO486&lt;TODAY()-120,ISTEXT('Pjt Insight Project List'!M486:M486)),("Next Milestone Date Is: "&amp;'Pjt Insight Project List'!M486:M486)&amp;CHAR(10)&amp;"Determine when the next deliverable will be (the tgt date can be a WGM or Ballot Cycle); send dates to pmo@HL7.org.","")</f>
        <v/>
      </c>
    </row>
    <row r="487" spans="1:6" s="70" customFormat="1">
      <c r="A487" s="76" t="s">
        <v>474</v>
      </c>
      <c r="B487" s="43" t="str">
        <f ca="1">IF(AND('Pjt Insight Project List'!AO487&lt;TODAY()-120,ISTEXT('Pjt Insight Project List'!C487:C487)),"Pjt Insight Next Milestone Behind&gt;120 Days","")</f>
        <v/>
      </c>
      <c r="C487" s="43" t="str">
        <f ca="1">IF(AND('Pjt Insight Project List'!AO487&lt;TODAY()-120,ISTEXT('Pjt Insight Project List'!C487:C487)),'Pjt Insight Project List'!C487:C487,"")</f>
        <v/>
      </c>
      <c r="D487" s="43" t="str">
        <f ca="1">IF(AND('Pjt Insight Project List'!AO487&lt;TODAY()-120,ISTEXT('Pjt Insight Project List'!B487:B487)),'Pjt Insight Project List'!B487:B487,"")</f>
        <v/>
      </c>
      <c r="E487" s="43" t="str">
        <f ca="1">IF(AND('Pjt Insight Project List'!AO487&lt;TODAY()-120,ISNUMBER('Pjt Insight Project List'!A487:A487)),'Pjt Insight Project List'!A487:A487,"")</f>
        <v/>
      </c>
      <c r="F487" s="43" t="str">
        <f ca="1">IF(AND('Pjt Insight Project List'!AO487&lt;TODAY()-120,ISTEXT('Pjt Insight Project List'!M487:M487)),("Next Milestone Date Is: "&amp;'Pjt Insight Project List'!M487:M487)&amp;CHAR(10)&amp;"Determine when the next deliverable will be (the tgt date can be a WGM or Ballot Cycle); send dates to pmo@HL7.org.","")</f>
        <v/>
      </c>
    </row>
    <row r="488" spans="1:6" s="70" customFormat="1">
      <c r="A488" s="73" t="s">
        <v>475</v>
      </c>
      <c r="B488" s="43" t="str">
        <f ca="1">IF(AND('Pjt Insight Project List'!AO488&lt;TODAY()-120,ISTEXT('Pjt Insight Project List'!C488:C488)),"Pjt Insight Next Milestone Behind&gt;120 Days","")</f>
        <v/>
      </c>
      <c r="C488" s="43" t="str">
        <f ca="1">IF(AND('Pjt Insight Project List'!AO488&lt;TODAY()-120,ISTEXT('Pjt Insight Project List'!C488:C488)),'Pjt Insight Project List'!C488:C488,"")</f>
        <v/>
      </c>
      <c r="D488" s="43" t="str">
        <f ca="1">IF(AND('Pjt Insight Project List'!AO488&lt;TODAY()-120,ISTEXT('Pjt Insight Project List'!B488:B488)),'Pjt Insight Project List'!B488:B488,"")</f>
        <v/>
      </c>
      <c r="E488" s="43" t="str">
        <f ca="1">IF(AND('Pjt Insight Project List'!AO488&lt;TODAY()-120,ISNUMBER('Pjt Insight Project List'!A488:A488)),'Pjt Insight Project List'!A488:A488,"")</f>
        <v/>
      </c>
      <c r="F488" s="43" t="str">
        <f ca="1">IF(AND('Pjt Insight Project List'!AO488&lt;TODAY()-120,ISTEXT('Pjt Insight Project List'!M488:M488)),("Next Milestone Date Is: "&amp;'Pjt Insight Project List'!M488:M488)&amp;CHAR(10)&amp;"Determine when the next deliverable will be (the tgt date can be a WGM or Ballot Cycle); send dates to pmo@HL7.org.","")</f>
        <v/>
      </c>
    </row>
    <row r="489" spans="1:6" s="70" customFormat="1">
      <c r="A489" s="73" t="s">
        <v>476</v>
      </c>
      <c r="B489" s="43" t="str">
        <f ca="1">IF(AND('Pjt Insight Project List'!AO489&lt;TODAY()-120,ISTEXT('Pjt Insight Project List'!C489:C489)),"Pjt Insight Next Milestone Behind&gt;120 Days","")</f>
        <v/>
      </c>
      <c r="C489" s="43" t="str">
        <f ca="1">IF(AND('Pjt Insight Project List'!AO489&lt;TODAY()-120,ISTEXT('Pjt Insight Project List'!C489:C489)),'Pjt Insight Project List'!C489:C489,"")</f>
        <v/>
      </c>
      <c r="D489" s="43" t="str">
        <f ca="1">IF(AND('Pjt Insight Project List'!AO489&lt;TODAY()-120,ISTEXT('Pjt Insight Project List'!B489:B489)),'Pjt Insight Project List'!B489:B489,"")</f>
        <v/>
      </c>
      <c r="E489" s="43" t="str">
        <f ca="1">IF(AND('Pjt Insight Project List'!AO489&lt;TODAY()-120,ISNUMBER('Pjt Insight Project List'!A489:A489)),'Pjt Insight Project List'!A489:A489,"")</f>
        <v/>
      </c>
      <c r="F489" s="43" t="str">
        <f ca="1">IF(AND('Pjt Insight Project List'!AO489&lt;TODAY()-120,ISTEXT('Pjt Insight Project List'!M489:M489)),("Next Milestone Date Is: "&amp;'Pjt Insight Project List'!M489:M489)&amp;CHAR(10)&amp;"Determine when the next deliverable will be (the tgt date can be a WGM or Ballot Cycle); send dates to pmo@HL7.org.","")</f>
        <v/>
      </c>
    </row>
    <row r="490" spans="1:6" s="70" customFormat="1">
      <c r="A490" s="76" t="s">
        <v>477</v>
      </c>
      <c r="B490" s="43" t="str">
        <f ca="1">IF(AND('Pjt Insight Project List'!AO490&lt;TODAY()-120,ISTEXT('Pjt Insight Project List'!C490:C490)),"Pjt Insight Next Milestone Behind&gt;120 Days","")</f>
        <v/>
      </c>
      <c r="C490" s="43" t="str">
        <f ca="1">IF(AND('Pjt Insight Project List'!AO490&lt;TODAY()-120,ISTEXT('Pjt Insight Project List'!C490:C490)),'Pjt Insight Project List'!C490:C490,"")</f>
        <v/>
      </c>
      <c r="D490" s="43" t="str">
        <f ca="1">IF(AND('Pjt Insight Project List'!AO490&lt;TODAY()-120,ISTEXT('Pjt Insight Project List'!B490:B490)),'Pjt Insight Project List'!B490:B490,"")</f>
        <v/>
      </c>
      <c r="E490" s="43" t="str">
        <f ca="1">IF(AND('Pjt Insight Project List'!AO490&lt;TODAY()-120,ISNUMBER('Pjt Insight Project List'!A490:A490)),'Pjt Insight Project List'!A490:A490,"")</f>
        <v/>
      </c>
      <c r="F490" s="43" t="str">
        <f ca="1">IF(AND('Pjt Insight Project List'!AO490&lt;TODAY()-120,ISTEXT('Pjt Insight Project List'!M490:M490)),("Next Milestone Date Is: "&amp;'Pjt Insight Project List'!M490:M490)&amp;CHAR(10)&amp;"Determine when the next deliverable will be (the tgt date can be a WGM or Ballot Cycle); send dates to pmo@HL7.org.","")</f>
        <v/>
      </c>
    </row>
    <row r="491" spans="1:6" s="70" customFormat="1">
      <c r="A491" s="73" t="s">
        <v>77</v>
      </c>
      <c r="B491" s="43" t="str">
        <f ca="1">IF(ISTEXT(Recirculation!#REF!),IF(TODAY()&gt;Recirculation!#REF!,Recirculation!#REF!&amp;" - RED ",IF(TODAY()&gt;Recirculation!#REF!,Recirculation!#REF!&amp;" - YELLOW ",Recirculation!#REF!&amp;" - GREEN")),"")</f>
        <v/>
      </c>
      <c r="C491" s="43" t="str">
        <f>IF(ISTEXT(Recirculation!#REF!),Recirculation!#REF!,"")</f>
        <v/>
      </c>
      <c r="D491" s="43" t="str">
        <f>IF(ISTEXT(Recirculation!#REF!),Recirculation!#REF!,"")</f>
        <v/>
      </c>
      <c r="E491" s="43" t="str">
        <f>IF(ISNUMBER(Recirculation!#REF!),Recirculation!#REF!,"")</f>
        <v/>
      </c>
      <c r="F491" s="43" t="str">
        <f ca="1">IF(ISTEXT(Recirculation!#REF!),IF(TODAY()&gt;Recirculation!#REF!,"STATUS: RED - ",IF(TODAY()&gt;Recirculation!#REF!,"STATUS: YELLOW - ","STATUS: GREEN "))&amp;Recirculation!#REF!,"")</f>
        <v/>
      </c>
    </row>
    <row r="492" spans="1:6" s="70" customFormat="1">
      <c r="A492" s="73" t="s">
        <v>235</v>
      </c>
      <c r="B492" s="43" t="str">
        <f ca="1">IF(ISTEXT(Recirculation!#REF!),IF(TODAY()&gt;Recirculation!#REF!,Recirculation!#REF!&amp;" - RED ",IF(TODAY()&gt;Recirculation!#REF!,Recirculation!#REF!&amp;" - YELLOW ",Recirculation!#REF!&amp;" - GREEN")),"")</f>
        <v/>
      </c>
      <c r="C492" s="43" t="str">
        <f>IF(ISTEXT(Recirculation!#REF!),Recirculation!#REF!,"")</f>
        <v/>
      </c>
      <c r="D492" s="43" t="str">
        <f>IF(ISTEXT(Recirculation!#REF!),Recirculation!#REF!,"")</f>
        <v/>
      </c>
      <c r="E492" s="43" t="str">
        <f>IF(ISNUMBER(Recirculation!#REF!),Recirculation!#REF!,"")</f>
        <v/>
      </c>
      <c r="F492" s="43" t="str">
        <f ca="1">IF(ISTEXT(Recirculation!#REF!),IF(TODAY()&gt;Recirculation!#REF!,"STATUS: RED - ",IF(TODAY()&gt;Recirculation!#REF!,"STATUS: YELLOW - ","STATUS: GREEN "))&amp;Recirculation!#REF!,"")</f>
        <v/>
      </c>
    </row>
    <row r="493" spans="1:6" s="70" customFormat="1">
      <c r="A493" s="73" t="s">
        <v>1023</v>
      </c>
      <c r="B493" s="43" t="str">
        <f ca="1">IF(ISTEXT(Recirculation!#REF!),IF(TODAY()&gt;Recirculation!#REF!,Recirculation!#REF!&amp;" - RED ",IF(TODAY()&gt;Recirculation!#REF!,Recirculation!#REF!&amp;" - YELLOW ",Recirculation!#REF!&amp;" - GREEN")),"")</f>
        <v/>
      </c>
      <c r="C493" s="43" t="str">
        <f>IF(ISTEXT(Recirculation!#REF!),Recirculation!#REF!,"")</f>
        <v/>
      </c>
      <c r="D493" s="43" t="str">
        <f>IF(ISTEXT(Recirculation!#REF!),Recirculation!#REF!,"")</f>
        <v/>
      </c>
      <c r="E493" s="43" t="str">
        <f>IF(ISNUMBER(Recirculation!#REF!),Recirculation!#REF!,"")</f>
        <v/>
      </c>
      <c r="F493" s="43" t="str">
        <f ca="1">IF(ISTEXT(Recirculation!#REF!),IF(TODAY()&gt;Recirculation!#REF!,"STATUS: RED - ",IF(TODAY()&gt;Recirculation!#REF!,"STATUS: YELLOW - ","STATUS: GREEN "))&amp;Recirculation!#REF!,"")</f>
        <v/>
      </c>
    </row>
    <row r="494" spans="1:6" s="70" customFormat="1">
      <c r="A494" s="73" t="s">
        <v>236</v>
      </c>
      <c r="B494" s="43" t="str">
        <f ca="1">IF(ISTEXT(Recirculation!#REF!),IF(TODAY()&gt;Recirculation!#REF!,Recirculation!#REF!&amp;" - RED ",IF(TODAY()&gt;Recirculation!#REF!,Recirculation!#REF!&amp;" - YELLOW ",Recirculation!#REF!&amp;" - GREEN")),"")</f>
        <v/>
      </c>
      <c r="C494" s="43" t="str">
        <f>IF(ISTEXT(Recirculation!#REF!),Recirculation!#REF!,"")</f>
        <v/>
      </c>
      <c r="D494" s="43" t="str">
        <f>IF(ISTEXT(Recirculation!#REF!),Recirculation!#REF!,"")</f>
        <v/>
      </c>
      <c r="E494" s="43" t="str">
        <f>IF(ISNUMBER(Recirculation!#REF!),Recirculation!#REF!,"")</f>
        <v/>
      </c>
      <c r="F494" s="43" t="str">
        <f ca="1">IF(ISTEXT(Recirculation!#REF!),IF(TODAY()&gt;Recirculation!#REF!,"STATUS: RED - ",IF(TODAY()&gt;Recirculation!#REF!,"STATUS: YELLOW - ","STATUS: GREEN "))&amp;Recirculation!#REF!,"")</f>
        <v/>
      </c>
    </row>
    <row r="495" spans="1:6" s="70" customFormat="1">
      <c r="A495" s="73" t="s">
        <v>237</v>
      </c>
      <c r="B495" s="43" t="str">
        <f ca="1">IF(ISTEXT(Recirculation!#REF!),IF(TODAY()&gt;Recirculation!#REF!,Recirculation!#REF!&amp;" - RED ",IF(TODAY()&gt;Recirculation!#REF!,Recirculation!#REF!&amp;" - YELLOW ",Recirculation!#REF!&amp;" - GREEN")),"")</f>
        <v/>
      </c>
      <c r="C495" s="43" t="str">
        <f>IF(ISTEXT(Recirculation!#REF!),Recirculation!#REF!,"")</f>
        <v/>
      </c>
      <c r="D495" s="43" t="str">
        <f>IF(ISTEXT(Recirculation!#REF!),Recirculation!#REF!,"")</f>
        <v/>
      </c>
      <c r="E495" s="43" t="str">
        <f>IF(ISNUMBER(Recirculation!#REF!),Recirculation!#REF!,"")</f>
        <v/>
      </c>
      <c r="F495" s="43" t="str">
        <f ca="1">IF(ISTEXT(Recirculation!#REF!),IF(TODAY()&gt;Recirculation!#REF!,"STATUS: RED - ",IF(TODAY()&gt;Recirculation!#REF!,"STATUS: YELLOW - ","STATUS: GREEN "))&amp;Recirculation!#REF!,"")</f>
        <v/>
      </c>
    </row>
    <row r="496" spans="1:6" s="70" customFormat="1">
      <c r="A496" s="73" t="s">
        <v>238</v>
      </c>
      <c r="B496" s="43" t="str">
        <f ca="1">IF(ISTEXT(Recirculation!#REF!),IF(TODAY()&gt;Recirculation!#REF!,Recirculation!#REF!&amp;" - RED ",IF(TODAY()&gt;Recirculation!#REF!,Recirculation!#REF!&amp;" - YELLOW ",Recirculation!#REF!&amp;" - GREEN")),"")</f>
        <v/>
      </c>
      <c r="C496" s="43" t="str">
        <f>IF(ISTEXT(Recirculation!#REF!),Recirculation!#REF!,"")</f>
        <v/>
      </c>
      <c r="D496" s="43" t="str">
        <f>IF(ISTEXT(Recirculation!#REF!),Recirculation!#REF!,"")</f>
        <v/>
      </c>
      <c r="E496" s="43" t="str">
        <f>IF(ISNUMBER(Recirculation!#REF!),Recirculation!#REF!,"")</f>
        <v/>
      </c>
      <c r="F496" s="43" t="str">
        <f ca="1">IF(ISTEXT(Recirculation!#REF!),IF(TODAY()&gt;Recirculation!#REF!,"STATUS: RED - ",IF(TODAY()&gt;Recirculation!#REF!,"STATUS: YELLOW - ","STATUS: GREEN "))&amp;Recirculation!#REF!,"")</f>
        <v/>
      </c>
    </row>
    <row r="497" spans="1:6" s="70" customFormat="1">
      <c r="A497" s="73" t="s">
        <v>239</v>
      </c>
      <c r="B497" s="43" t="str">
        <f ca="1">IF(ISTEXT(Recirculation!#REF!),IF(TODAY()&gt;Recirculation!#REF!,Recirculation!#REF!&amp;" - RED ",IF(TODAY()&gt;Recirculation!#REF!,Recirculation!#REF!&amp;" - YELLOW ",Recirculation!#REF!&amp;" - GREEN")),"")</f>
        <v/>
      </c>
      <c r="C497" s="43" t="str">
        <f>IF(ISTEXT(Recirculation!#REF!),Recirculation!#REF!,"")</f>
        <v/>
      </c>
      <c r="D497" s="43" t="str">
        <f>IF(ISTEXT(Recirculation!#REF!),Recirculation!#REF!,"")</f>
        <v/>
      </c>
      <c r="E497" s="43" t="str">
        <f>IF(ISNUMBER(Recirculation!#REF!),Recirculation!#REF!,"")</f>
        <v/>
      </c>
      <c r="F497" s="43" t="str">
        <f ca="1">IF(ISTEXT(Recirculation!#REF!),IF(TODAY()&gt;Recirculation!#REF!,"STATUS: RED - ",IF(TODAY()&gt;Recirculation!#REF!,"STATUS: YELLOW - ","STATUS: GREEN "))&amp;Recirculation!#REF!,"")</f>
        <v/>
      </c>
    </row>
    <row r="498" spans="1:6" s="70" customFormat="1">
      <c r="A498" s="73" t="s">
        <v>240</v>
      </c>
      <c r="B498" s="43" t="str">
        <f ca="1">IF(ISTEXT(Recirculation!#REF!),IF(TODAY()&gt;Recirculation!#REF!,Recirculation!#REF!&amp;" - RED ",IF(TODAY()&gt;Recirculation!#REF!,Recirculation!#REF!&amp;" - YELLOW ",Recirculation!#REF!&amp;" - GREEN")),"")</f>
        <v/>
      </c>
      <c r="C498" s="43" t="str">
        <f>IF(ISTEXT(Recirculation!#REF!),Recirculation!#REF!,"")</f>
        <v/>
      </c>
      <c r="D498" s="43" t="str">
        <f>IF(ISTEXT(Recirculation!#REF!),Recirculation!#REF!,"")</f>
        <v/>
      </c>
      <c r="E498" s="43" t="str">
        <f>IF(ISNUMBER(Recirculation!#REF!),Recirculation!#REF!,"")</f>
        <v/>
      </c>
      <c r="F498" s="43" t="str">
        <f ca="1">IF(ISTEXT(Recirculation!#REF!),IF(TODAY()&gt;Recirculation!#REF!,"STATUS: RED - ",IF(TODAY()&gt;Recirculation!#REF!,"STATUS: YELLOW - ","STATUS: GREEN "))&amp;Recirculation!#REF!,"")</f>
        <v/>
      </c>
    </row>
    <row r="499" spans="1:6" s="70" customFormat="1">
      <c r="A499" s="73" t="s">
        <v>1024</v>
      </c>
      <c r="B499" s="43" t="str">
        <f ca="1">IF(ISTEXT(Recirculation!B2:B2),IF(TODAY()&gt;Recirculation!N2,Recirculation!A2:A2&amp;" - RED ",IF(TODAY()&gt;Recirculation!M2,Recirculation!A2:A2&amp;" - YELLOW ",Recirculation!A2:A2&amp;" - GREEN")),"")</f>
        <v/>
      </c>
      <c r="C499" s="43" t="str">
        <f>IF(ISTEXT(Recirculation!B2:B2),Recirculation!B2:B2,"")</f>
        <v/>
      </c>
      <c r="D499" s="43" t="str">
        <f>IF(ISTEXT(Recirculation!C2:C2),Recirculation!C2:C2,"")</f>
        <v/>
      </c>
      <c r="E499" s="43" t="str">
        <f>IF(ISNUMBER(Recirculation!D2:D2),Recirculation!D2:D2,"")</f>
        <v/>
      </c>
      <c r="F499" s="43" t="str">
        <f ca="1">IF(ISTEXT(Recirculation!F2:F2),IF(TODAY()&gt;Recirculation!N2,"STATUS: RED - ",IF(TODAY()&gt;Recirculation!M2,"STATUS: YELLOW - ","STATUS: GREEN "))&amp;Recirculation!F2:F2,"")</f>
        <v/>
      </c>
    </row>
    <row r="500" spans="1:6" s="70" customFormat="1">
      <c r="A500" s="73" t="s">
        <v>241</v>
      </c>
      <c r="B500" s="43" t="str">
        <f ca="1">IF(ISTEXT(Recirculation!B3:B3),IF(TODAY()&gt;Recirculation!N3,Recirculation!A3:A3&amp;" - RED ",IF(TODAY()&gt;Recirculation!M3,Recirculation!A3:A3&amp;" - YELLOW ",Recirculation!A3:A3&amp;" - GREEN")),"")</f>
        <v/>
      </c>
      <c r="C500" s="43" t="str">
        <f>IF(ISTEXT(Recirculation!B3:B3),Recirculation!B3:B3,"")</f>
        <v/>
      </c>
      <c r="D500" s="43" t="str">
        <f>IF(ISTEXT(Recirculation!C3:C3),Recirculation!C3:C3,"")</f>
        <v/>
      </c>
      <c r="E500" s="43" t="str">
        <f>IF(ISNUMBER(Recirculation!D3:D3),Recirculation!D3:D3,"")</f>
        <v/>
      </c>
      <c r="F500" s="43" t="str">
        <f ca="1">IF(ISTEXT(Recirculation!F3:F3),IF(TODAY()&gt;Recirculation!N3,"STATUS: RED - ",IF(TODAY()&gt;Recirculation!M3,"STATUS: YELLOW - ","STATUS: GREEN "))&amp;Recirculation!F3:F3,"")</f>
        <v/>
      </c>
    </row>
    <row r="501" spans="1:6" s="70" customFormat="1">
      <c r="A501" s="73" t="s">
        <v>242</v>
      </c>
      <c r="B501" s="43" t="str">
        <f ca="1">IF(ISTEXT(Recirculation!B4:B4),IF(TODAY()&gt;Recirculation!N4,Recirculation!A4:A4&amp;" - RED ",IF(TODAY()&gt;Recirculation!M4,Recirculation!A4:A4&amp;" - YELLOW ",Recirculation!A4:A4&amp;" - GREEN")),"")</f>
        <v/>
      </c>
      <c r="C501" s="43" t="str">
        <f>IF(ISTEXT(Recirculation!B4:B4),Recirculation!B4:B4,"")</f>
        <v/>
      </c>
      <c r="D501" s="43" t="str">
        <f>IF(ISTEXT(Recirculation!C4:C4),Recirculation!C4:C4,"")</f>
        <v/>
      </c>
      <c r="E501" s="43" t="str">
        <f>IF(ISNUMBER(Recirculation!D4:D4),Recirculation!D4:D4,"")</f>
        <v/>
      </c>
      <c r="F501" s="43" t="str">
        <f ca="1">IF(ISTEXT(Recirculation!F4:F4),IF(TODAY()&gt;Recirculation!N4,"STATUS: RED - ",IF(TODAY()&gt;Recirculation!M4,"STATUS: YELLOW - ","STATUS: GREEN "))&amp;Recirculation!F4:F4,"")</f>
        <v/>
      </c>
    </row>
    <row r="502" spans="1:6" s="70" customFormat="1">
      <c r="A502" s="73" t="s">
        <v>243</v>
      </c>
      <c r="B502" s="43" t="str">
        <f ca="1">IF(ISTEXT(Recirculation!B5:B5),IF(TODAY()&gt;Recirculation!N5,Recirculation!A5:A5&amp;" - RED ",IF(TODAY()&gt;Recirculation!M5,Recirculation!A5:A5&amp;" - YELLOW ",Recirculation!A5:A5&amp;" - GREEN")),"")</f>
        <v/>
      </c>
      <c r="C502" s="43" t="str">
        <f>IF(ISTEXT(Recirculation!B5:B5),Recirculation!B5:B5,"")</f>
        <v/>
      </c>
      <c r="D502" s="43" t="str">
        <f>IF(ISTEXT(Recirculation!C5:C5),Recirculation!C5:C5,"")</f>
        <v/>
      </c>
      <c r="E502" s="43" t="str">
        <f>IF(ISNUMBER(Recirculation!D5:D5),Recirculation!D5:D5,"")</f>
        <v/>
      </c>
      <c r="F502" s="43" t="str">
        <f ca="1">IF(ISTEXT(Recirculation!F5:F5),IF(TODAY()&gt;Recirculation!N5,"STATUS: RED - ",IF(TODAY()&gt;Recirculation!M5,"STATUS: YELLOW - ","STATUS: GREEN "))&amp;Recirculation!F5:F5,"")</f>
        <v/>
      </c>
    </row>
    <row r="503" spans="1:6" s="70" customFormat="1">
      <c r="A503" s="73" t="s">
        <v>244</v>
      </c>
      <c r="B503" s="43" t="str">
        <f ca="1">IF(ISTEXT(Recirculation!B6:B6),IF(TODAY()&gt;Recirculation!N6,Recirculation!A6:A6&amp;" - RED ",IF(TODAY()&gt;Recirculation!M6,Recirculation!A6:A6&amp;" - YELLOW ",Recirculation!A6:A6&amp;" - GREEN")),"")</f>
        <v/>
      </c>
      <c r="C503" s="43" t="str">
        <f>IF(ISTEXT(Recirculation!B6:B6),Recirculation!B6:B6,"")</f>
        <v/>
      </c>
      <c r="D503" s="43" t="str">
        <f>IF(ISTEXT(Recirculation!C6:C6),Recirculation!C6:C6,"")</f>
        <v/>
      </c>
      <c r="E503" s="43" t="str">
        <f>IF(ISNUMBER(Recirculation!D6:D6),Recirculation!D6:D6,"")</f>
        <v/>
      </c>
      <c r="F503" s="43" t="str">
        <f ca="1">IF(ISTEXT(Recirculation!F6:F6),IF(TODAY()&gt;Recirculation!N6,"STATUS: RED - ",IF(TODAY()&gt;Recirculation!M6,"STATUS: YELLOW - ","STATUS: GREEN "))&amp;Recirculation!F6:F6,"")</f>
        <v/>
      </c>
    </row>
    <row r="504" spans="1:6" s="70" customFormat="1">
      <c r="A504" s="73" t="s">
        <v>245</v>
      </c>
      <c r="B504" s="43" t="str">
        <f ca="1">IF(ISTEXT(Recirculation!B7:B7),IF(TODAY()&gt;Recirculation!N7,Recirculation!A7:A7&amp;" - RED ",IF(TODAY()&gt;Recirculation!M7,Recirculation!A7:A7&amp;" - YELLOW ",Recirculation!A7:A7&amp;" - GREEN")),"")</f>
        <v/>
      </c>
      <c r="C504" s="43" t="str">
        <f>IF(ISTEXT(Recirculation!B7:B7),Recirculation!B7:B7,"")</f>
        <v/>
      </c>
      <c r="D504" s="43" t="str">
        <f>IF(ISTEXT(Recirculation!C7:C7),Recirculation!C7:C7,"")</f>
        <v/>
      </c>
      <c r="E504" s="43" t="str">
        <f>IF(ISNUMBER(Recirculation!D7:D7),Recirculation!D7:D7,"")</f>
        <v/>
      </c>
      <c r="F504" s="43" t="str">
        <f ca="1">IF(ISTEXT(Recirculation!F7:F7),IF(TODAY()&gt;Recirculation!N7,"STATUS: RED - ",IF(TODAY()&gt;Recirculation!M7,"STATUS: YELLOW - ","STATUS: GREEN "))&amp;Recirculation!F7:F7,"")</f>
        <v/>
      </c>
    </row>
    <row r="505" spans="1:6" s="70" customFormat="1">
      <c r="A505" s="73" t="s">
        <v>246</v>
      </c>
      <c r="B505" s="43" t="str">
        <f ca="1">IF(ISTEXT(Recirculation!B8:B8),IF(TODAY()&gt;Recirculation!N8,Recirculation!A8:A8&amp;" - RED ",IF(TODAY()&gt;Recirculation!M8,Recirculation!A8:A8&amp;" - YELLOW ",Recirculation!A8:A8&amp;" - GREEN")),"")</f>
        <v/>
      </c>
      <c r="C505" s="43" t="str">
        <f>IF(ISTEXT(Recirculation!B8:B8),Recirculation!B8:B8,"")</f>
        <v/>
      </c>
      <c r="D505" s="43" t="str">
        <f>IF(ISTEXT(Recirculation!C8:C8),Recirculation!C8:C8,"")</f>
        <v/>
      </c>
      <c r="E505" s="43" t="str">
        <f>IF(ISNUMBER(Recirculation!D8:D8),Recirculation!D8:D8,"")</f>
        <v/>
      </c>
      <c r="F505" s="43" t="str">
        <f ca="1">IF(ISTEXT(Recirculation!F8:F8),IF(TODAY()&gt;Recirculation!N8,"STATUS: RED - ",IF(TODAY()&gt;Recirculation!M8,"STATUS: YELLOW - ","STATUS: GREEN "))&amp;Recirculation!F8:F8,"")</f>
        <v/>
      </c>
    </row>
    <row r="506" spans="1:6" s="70" customFormat="1">
      <c r="A506" s="73" t="s">
        <v>247</v>
      </c>
      <c r="B506" s="43" t="str">
        <f ca="1">IF(ISTEXT(Recirculation!B9:B9),IF(TODAY()&gt;Recirculation!N9,Recirculation!A9:A9&amp;" - RED ",IF(TODAY()&gt;Recirculation!M9,Recirculation!A9:A9&amp;" - YELLOW ",Recirculation!A9:A9&amp;" - GREEN")),"")</f>
        <v/>
      </c>
      <c r="C506" s="43" t="str">
        <f>IF(ISTEXT(Recirculation!B9:B9),Recirculation!B9:B9,"")</f>
        <v/>
      </c>
      <c r="D506" s="43" t="str">
        <f>IF(ISTEXT(Recirculation!C9:C9),Recirculation!C9:C9,"")</f>
        <v/>
      </c>
      <c r="E506" s="43" t="str">
        <f>IF(ISNUMBER(Recirculation!D9:D9),Recirculation!D9:D9,"")</f>
        <v/>
      </c>
      <c r="F506" s="43" t="str">
        <f ca="1">IF(ISTEXT(Recirculation!F9:F9),IF(TODAY()&gt;Recirculation!N9,"STATUS: RED - ",IF(TODAY()&gt;Recirculation!M9,"STATUS: YELLOW - ","STATUS: GREEN "))&amp;Recirculation!F9:F9,"")</f>
        <v/>
      </c>
    </row>
    <row r="507" spans="1:6" s="70" customFormat="1">
      <c r="A507" s="73" t="s">
        <v>248</v>
      </c>
      <c r="B507" s="43" t="str">
        <f ca="1">IF(ISTEXT(Recirculation!B10:B10),IF(TODAY()&gt;Recirculation!N10,Recirculation!A10:A10&amp;" - RED ",IF(TODAY()&gt;Recirculation!M10,Recirculation!A10:A10&amp;" - YELLOW ",Recirculation!A10:A10&amp;" - GREEN")),"")</f>
        <v/>
      </c>
      <c r="C507" s="43" t="str">
        <f>IF(ISTEXT(Recirculation!B10:B10),Recirculation!B10:B10,"")</f>
        <v/>
      </c>
      <c r="D507" s="43" t="str">
        <f>IF(ISTEXT(Recirculation!C10:C10),Recirculation!C10:C10,"")</f>
        <v/>
      </c>
      <c r="E507" s="43" t="str">
        <f>IF(ISNUMBER(Recirculation!D10:D10),Recirculation!D10:D10,"")</f>
        <v/>
      </c>
      <c r="F507" s="43" t="str">
        <f ca="1">IF(ISTEXT(Recirculation!F10:F10),IF(TODAY()&gt;Recirculation!N10,"STATUS: RED - ",IF(TODAY()&gt;Recirculation!M10,"STATUS: YELLOW - ","STATUS: GREEN "))&amp;Recirculation!F10:F10,"")</f>
        <v/>
      </c>
    </row>
    <row r="508" spans="1:6" s="70" customFormat="1">
      <c r="A508" s="73" t="s">
        <v>264</v>
      </c>
      <c r="B508" s="1" t="str">
        <f ca="1">IF(ISTEXT('Unpublished Ballots'!#REF!),IF(TODAY()&gt;'Unpublished Ballots'!#REF!,'Unpublished Ballots'!#REF!&amp;" - RED ",IF(TODAY()&gt;'Unpublished Ballots'!#REF!,'Unpublished Ballots'!#REF!&amp;" - YELLOW ",'Unpublished Ballots'!#REF!&amp;" - GREEN ")),"")</f>
        <v/>
      </c>
      <c r="C508" s="1" t="str">
        <f>IF(ISTEXT('Unpublished Ballots'!#REF!),'Unpublished Ballots'!#REF!,"")</f>
        <v/>
      </c>
      <c r="D508" s="1" t="str">
        <f>IF(ISTEXT('Unpublished Ballots'!#REF!),'Unpublished Ballots'!#REF!,"")</f>
        <v/>
      </c>
      <c r="E508" s="1" t="str">
        <f>IF(ISNUMBER('Unpublished Ballots'!#REF!),'Unpublished Ballots'!#REF!,"")</f>
        <v/>
      </c>
      <c r="F508" s="1" t="str">
        <f ca="1">IF(ISTEXT('Unpublished Ballots'!#REF!),IF(TODAY()&gt;'Unpublished Ballots'!#REF!,"STATUS: RED - ",IF(TODAY()&gt;'Unpublished Ballots'!#REF!,"STATUS: YELLOW - ","STATUS: GREEN -  "))&amp;'Unpublished Ballots'!#REF!,"")</f>
        <v/>
      </c>
    </row>
    <row r="509" spans="1:6" s="70" customFormat="1">
      <c r="A509" s="73" t="s">
        <v>263</v>
      </c>
      <c r="B509" s="1" t="str">
        <f ca="1">IF(ISTEXT('Unpublished Ballots'!#REF!),IF(TODAY()&gt;'Unpublished Ballots'!#REF!,'Unpublished Ballots'!#REF!&amp;" - RED ",IF(TODAY()&gt;'Unpublished Ballots'!#REF!,'Unpublished Ballots'!#REF!&amp;" - YELLOW ",'Unpublished Ballots'!#REF!&amp;" - GREEN ")),"")</f>
        <v/>
      </c>
      <c r="C509" s="1" t="str">
        <f>IF(ISTEXT('Unpublished Ballots'!#REF!),'Unpublished Ballots'!#REF!,"")</f>
        <v/>
      </c>
      <c r="D509" s="1" t="str">
        <f>IF(ISTEXT('Unpublished Ballots'!#REF!),'Unpublished Ballots'!#REF!,"")</f>
        <v/>
      </c>
      <c r="E509" s="1" t="str">
        <f>IF(ISNUMBER('Unpublished Ballots'!#REF!),'Unpublished Ballots'!#REF!,"")</f>
        <v/>
      </c>
      <c r="F509" s="1" t="str">
        <f ca="1">IF(ISTEXT('Unpublished Ballots'!#REF!),IF(TODAY()&gt;'Unpublished Ballots'!#REF!,"STATUS: RED - ",IF(TODAY()&gt;'Unpublished Ballots'!#REF!,"STATUS: YELLOW - ","STATUS: GREEN -  "))&amp;'Unpublished Ballots'!#REF!,"")</f>
        <v/>
      </c>
    </row>
    <row r="510" spans="1:6" s="70" customFormat="1">
      <c r="A510" s="73" t="s">
        <v>262</v>
      </c>
      <c r="B510" s="1" t="str">
        <f ca="1">IF(ISTEXT('Unpublished Ballots'!#REF!),IF(TODAY()&gt;'Unpublished Ballots'!#REF!,'Unpublished Ballots'!#REF!&amp;" - RED ",IF(TODAY()&gt;'Unpublished Ballots'!#REF!,'Unpublished Ballots'!#REF!&amp;" - YELLOW ",'Unpublished Ballots'!#REF!&amp;" - GREEN ")),"")</f>
        <v/>
      </c>
      <c r="C510" s="1" t="str">
        <f>IF(ISTEXT('Unpublished Ballots'!#REF!),'Unpublished Ballots'!#REF!,"")</f>
        <v/>
      </c>
      <c r="D510" s="1" t="str">
        <f>IF(ISTEXT('Unpublished Ballots'!#REF!),'Unpublished Ballots'!#REF!,"")</f>
        <v/>
      </c>
      <c r="E510" s="1" t="str">
        <f>IF(ISNUMBER('Unpublished Ballots'!#REF!),'Unpublished Ballots'!#REF!,"")</f>
        <v/>
      </c>
      <c r="F510" s="1" t="str">
        <f ca="1">IF(ISTEXT('Unpublished Ballots'!#REF!),IF(TODAY()&gt;'Unpublished Ballots'!#REF!,"STATUS: RED - ",IF(TODAY()&gt;'Unpublished Ballots'!#REF!,"STATUS: YELLOW - ","STATUS: GREEN -  "))&amp;'Unpublished Ballots'!#REF!,"")</f>
        <v/>
      </c>
    </row>
    <row r="511" spans="1:6" s="70" customFormat="1" ht="26.4">
      <c r="A511" s="73" t="s">
        <v>261</v>
      </c>
      <c r="B511" s="1" t="str">
        <f ca="1">IF(ISTEXT('Unpublished Ballots'!B2:B2),IF(TODAY()&gt;'Unpublished Ballots'!N2,'Unpublished Ballots'!A2:A2&amp;" - RED ",IF(TODAY()&gt;'Unpublished Ballots'!M2,'Unpublished Ballots'!A2:A2&amp;" - YELLOW ",'Unpublished Ballots'!A2:A2&amp;" - GREEN ")),"")</f>
        <v xml:space="preserve">Unpublished Ballot - RED </v>
      </c>
      <c r="C511" s="1" t="str">
        <f>IF(ISTEXT('Unpublished Ballots'!B2:B2),'Unpublished Ballots'!B2:B2,"")</f>
        <v>Implementable Technology Specifications Work Group</v>
      </c>
      <c r="D511" s="1" t="str">
        <f>IF(ISTEXT('Unpublished Ballots'!C2:C2),'Unpublished Ballots'!C2:C2,"")</f>
        <v xml:space="preserve">HL7 Cross-paradigm Specification: Transmission of HL7 Artifacts Using HTTP 1.1, Release 1 </v>
      </c>
      <c r="E511" s="1">
        <f>IF(ISNUMBER('Unpublished Ballots'!D2:D2),'Unpublished Ballots'!D2:D2,"")</f>
        <v>1007</v>
      </c>
      <c r="F511" s="1" t="str">
        <f ca="1">IF(ISTEXT('Unpublished Ballots'!F2:F2),IF(TODAY()&gt;'Unpublished Ballots'!N2,"STATUS: RED - ",IF(TODAY()&gt;'Unpublished Ballots'!M2,"STATUS: YELLOW - ","STATUS: GREEN -  "))&amp;'Unpublished Ballots'!F2:F2,"")</f>
        <v>STATUS: RED - Needs DSTU publication request</v>
      </c>
    </row>
    <row r="512" spans="1:6" s="70" customFormat="1">
      <c r="A512" s="73" t="s">
        <v>1012</v>
      </c>
      <c r="B512" s="1" t="str">
        <f ca="1">IF(ISTEXT('Unpublished Ballots'!#REF!),IF(TODAY()&gt;'Unpublished Ballots'!#REF!,'Unpublished Ballots'!#REF!&amp;" - RED ",IF(TODAY()&gt;'Unpublished Ballots'!#REF!,'Unpublished Ballots'!#REF!&amp;" - YELLOW ",'Unpublished Ballots'!#REF!&amp;" - GREEN ")),"")</f>
        <v/>
      </c>
      <c r="C512" s="1" t="str">
        <f>IF(ISTEXT('Unpublished Ballots'!#REF!),'Unpublished Ballots'!#REF!,"")</f>
        <v/>
      </c>
      <c r="D512" s="1" t="str">
        <f>IF(ISTEXT('Unpublished Ballots'!#REF!),'Unpublished Ballots'!#REF!,"")</f>
        <v/>
      </c>
      <c r="E512" s="1" t="str">
        <f>IF(ISNUMBER('Unpublished Ballots'!#REF!),'Unpublished Ballots'!#REF!,"")</f>
        <v/>
      </c>
      <c r="F512" s="1" t="str">
        <f ca="1">IF(ISTEXT('Unpublished Ballots'!#REF!),IF(TODAY()&gt;'Unpublished Ballots'!#REF!,"STATUS: RED - ",IF(TODAY()&gt;'Unpublished Ballots'!#REF!,"STATUS: YELLOW - ","STATUS: GREEN -  "))&amp;'Unpublished Ballots'!#REF!,"")</f>
        <v/>
      </c>
    </row>
    <row r="513" spans="1:6" s="70" customFormat="1">
      <c r="A513" s="73" t="s">
        <v>1013</v>
      </c>
      <c r="B513" s="1" t="str">
        <f ca="1">IF(ISTEXT('Unpublished Ballots'!#REF!),IF(TODAY()&gt;'Unpublished Ballots'!#REF!,'Unpublished Ballots'!#REF!&amp;" - RED ",IF(TODAY()&gt;'Unpublished Ballots'!#REF!,'Unpublished Ballots'!#REF!&amp;" - YELLOW ",'Unpublished Ballots'!#REF!&amp;" - GREEN ")),"")</f>
        <v/>
      </c>
      <c r="C513" s="1" t="str">
        <f>IF(ISTEXT('Unpublished Ballots'!#REF!),'Unpublished Ballots'!#REF!,"")</f>
        <v/>
      </c>
      <c r="D513" s="1" t="str">
        <f>IF(ISTEXT('Unpublished Ballots'!#REF!),'Unpublished Ballots'!#REF!,"")</f>
        <v/>
      </c>
      <c r="E513" s="1" t="str">
        <f>IF(ISNUMBER('Unpublished Ballots'!#REF!),'Unpublished Ballots'!#REF!,"")</f>
        <v/>
      </c>
      <c r="F513" s="1" t="str">
        <f ca="1">IF(ISTEXT('Unpublished Ballots'!#REF!),IF(TODAY()&gt;'Unpublished Ballots'!#REF!,"STATUS: RED - ",IF(TODAY()&gt;'Unpublished Ballots'!#REF!,"STATUS: YELLOW - ","STATUS: GREEN -  "))&amp;'Unpublished Ballots'!#REF!,"")</f>
        <v/>
      </c>
    </row>
    <row r="514" spans="1:6" s="70" customFormat="1">
      <c r="A514" s="73" t="s">
        <v>260</v>
      </c>
      <c r="B514" s="1" t="str">
        <f ca="1">IF(ISTEXT('Unpublished Ballots'!#REF!),IF(TODAY()&gt;'Unpublished Ballots'!#REF!,'Unpublished Ballots'!#REF!&amp;" - RED ",IF(TODAY()&gt;'Unpublished Ballots'!#REF!,'Unpublished Ballots'!#REF!&amp;" - YELLOW ",'Unpublished Ballots'!#REF!&amp;" - GREEN ")),"")</f>
        <v/>
      </c>
      <c r="C514" s="1" t="str">
        <f>IF(ISTEXT('Unpublished Ballots'!#REF!),'Unpublished Ballots'!#REF!,"")</f>
        <v/>
      </c>
      <c r="D514" s="1" t="str">
        <f>IF(ISTEXT('Unpublished Ballots'!#REF!),'Unpublished Ballots'!#REF!,"")</f>
        <v/>
      </c>
      <c r="E514" s="1" t="str">
        <f>IF(ISNUMBER('Unpublished Ballots'!#REF!),'Unpublished Ballots'!#REF!,"")</f>
        <v/>
      </c>
      <c r="F514" s="1" t="str">
        <f ca="1">IF(ISTEXT('Unpublished Ballots'!#REF!),IF(TODAY()&gt;'Unpublished Ballots'!#REF!,"STATUS: RED - ",IF(TODAY()&gt;'Unpublished Ballots'!#REF!,"STATUS: YELLOW - ","STATUS: GREEN -  "))&amp;'Unpublished Ballots'!#REF!,"")</f>
        <v/>
      </c>
    </row>
    <row r="515" spans="1:6" s="70" customFormat="1">
      <c r="A515" s="73" t="s">
        <v>1014</v>
      </c>
      <c r="B515" s="1" t="str">
        <f ca="1">IF(ISTEXT('Unpublished Ballots'!#REF!),IF(TODAY()&gt;'Unpublished Ballots'!#REF!,'Unpublished Ballots'!#REF!&amp;" - RED ",IF(TODAY()&gt;'Unpublished Ballots'!#REF!,'Unpublished Ballots'!#REF!&amp;" - YELLOW ",'Unpublished Ballots'!#REF!&amp;" - GREEN ")),"")</f>
        <v/>
      </c>
      <c r="C515" s="1" t="str">
        <f>IF(ISTEXT('Unpublished Ballots'!#REF!),'Unpublished Ballots'!#REF!,"")</f>
        <v/>
      </c>
      <c r="D515" s="1" t="str">
        <f>IF(ISTEXT('Unpublished Ballots'!#REF!),'Unpublished Ballots'!#REF!,"")</f>
        <v/>
      </c>
      <c r="E515" s="1" t="str">
        <f>IF(ISNUMBER('Unpublished Ballots'!#REF!),'Unpublished Ballots'!#REF!,"")</f>
        <v/>
      </c>
      <c r="F515" s="1" t="str">
        <f ca="1">IF(ISTEXT('Unpublished Ballots'!#REF!),IF(TODAY()&gt;'Unpublished Ballots'!#REF!,"STATUS: RED - ",IF(TODAY()&gt;'Unpublished Ballots'!#REF!,"STATUS: YELLOW - ","STATUS: GREEN -  "))&amp;'Unpublished Ballots'!#REF!,"")</f>
        <v/>
      </c>
    </row>
    <row r="516" spans="1:6" s="70" customFormat="1">
      <c r="A516" s="73" t="s">
        <v>1015</v>
      </c>
      <c r="B516" s="1" t="str">
        <f ca="1">IF(ISTEXT('Unpublished Ballots'!#REF!),IF(TODAY()&gt;'Unpublished Ballots'!#REF!,'Unpublished Ballots'!#REF!&amp;" - RED ",IF(TODAY()&gt;'Unpublished Ballots'!#REF!,'Unpublished Ballots'!#REF!&amp;" - YELLOW ",'Unpublished Ballots'!#REF!&amp;" - GREEN ")),"")</f>
        <v/>
      </c>
      <c r="C516" s="1" t="str">
        <f>IF(ISTEXT('Unpublished Ballots'!#REF!),'Unpublished Ballots'!#REF!,"")</f>
        <v/>
      </c>
      <c r="D516" s="1" t="str">
        <f>IF(ISTEXT('Unpublished Ballots'!#REF!),'Unpublished Ballots'!#REF!,"")</f>
        <v/>
      </c>
      <c r="E516" s="1" t="str">
        <f>IF(ISNUMBER('Unpublished Ballots'!#REF!),'Unpublished Ballots'!#REF!,"")</f>
        <v/>
      </c>
      <c r="F516" s="1" t="str">
        <f ca="1">IF(ISTEXT('Unpublished Ballots'!#REF!),IF(TODAY()&gt;'Unpublished Ballots'!#REF!,"STATUS: RED - ",IF(TODAY()&gt;'Unpublished Ballots'!#REF!,"STATUS: YELLOW - ","STATUS: GREEN -  "))&amp;'Unpublished Ballots'!#REF!,"")</f>
        <v/>
      </c>
    </row>
    <row r="517" spans="1:6" s="70" customFormat="1">
      <c r="A517" s="73" t="s">
        <v>72</v>
      </c>
      <c r="B517" s="1" t="str">
        <f ca="1">IF(ISTEXT('Unpublished Ballots'!#REF!),IF(TODAY()&gt;'Unpublished Ballots'!#REF!,'Unpublished Ballots'!#REF!&amp;" - RED ",IF(TODAY()&gt;'Unpublished Ballots'!#REF!,'Unpublished Ballots'!#REF!&amp;" - YELLOW ",'Unpublished Ballots'!#REF!&amp;" - GREEN ")),"")</f>
        <v/>
      </c>
      <c r="C517" s="1" t="str">
        <f>IF(ISTEXT('Unpublished Ballots'!#REF!),'Unpublished Ballots'!#REF!,"")</f>
        <v/>
      </c>
      <c r="D517" s="1" t="str">
        <f>IF(ISTEXT('Unpublished Ballots'!#REF!),'Unpublished Ballots'!#REF!,"")</f>
        <v/>
      </c>
      <c r="E517" s="1" t="str">
        <f>IF(ISNUMBER('Unpublished Ballots'!#REF!),'Unpublished Ballots'!#REF!,"")</f>
        <v/>
      </c>
      <c r="F517" s="1" t="str">
        <f ca="1">IF(ISTEXT('Unpublished Ballots'!#REF!),IF(TODAY()&gt;'Unpublished Ballots'!#REF!,"STATUS: RED - ",IF(TODAY()&gt;'Unpublished Ballots'!#REF!,"STATUS: YELLOW - ","STATUS: GREEN -  "))&amp;'Unpublished Ballots'!#REF!,"")</f>
        <v/>
      </c>
    </row>
    <row r="518" spans="1:6" s="70" customFormat="1" ht="26.4">
      <c r="A518" s="73" t="s">
        <v>1016</v>
      </c>
      <c r="B518" s="1" t="str">
        <f ca="1">IF(ISTEXT('Unpublished Ballots'!B3:B3),IF(TODAY()&gt;'Unpublished Ballots'!N3,'Unpublished Ballots'!A3:A3&amp;" - RED ",IF(TODAY()&gt;'Unpublished Ballots'!M3,'Unpublished Ballots'!A3:A3&amp;" - YELLOW ",'Unpublished Ballots'!A3:A3&amp;" - GREEN ")),"")</f>
        <v xml:space="preserve">Unpublished Ballot - RED </v>
      </c>
      <c r="C518" s="1" t="str">
        <f>IF(ISTEXT('Unpublished Ballots'!B3:B3),'Unpublished Ballots'!B3:B3,"")</f>
        <v>Community-Based Care and Privacy Work Group</v>
      </c>
      <c r="D518" s="1" t="str">
        <f>IF(ISTEXT('Unpublished Ballots'!C3:C3),'Unpublished Ballots'!C3:C3,"")</f>
        <v>HL7 Version 3 DAM: Generalized Anxiety Disorder, Release 1</v>
      </c>
      <c r="E518" s="1">
        <f>IF(ISNUMBER('Unpublished Ballots'!D3:D3),'Unpublished Ballots'!D3:D3,"")</f>
        <v>1144</v>
      </c>
      <c r="F518" s="1" t="str">
        <f ca="1">IF(ISTEXT('Unpublished Ballots'!F3:F3),IF(TODAY()&gt;'Unpublished Ballots'!N3,"STATUS: RED - ",IF(TODAY()&gt;'Unpublished Ballots'!M3,"STATUS: YELLOW - ","STATUS: GREEN -  "))&amp;'Unpublished Ballots'!F3:F3,"")</f>
        <v>STATUS: RED - Needs Informative publicaton request</v>
      </c>
    </row>
    <row r="519" spans="1:6" s="70" customFormat="1">
      <c r="A519" s="73" t="s">
        <v>259</v>
      </c>
      <c r="B519" s="1" t="str">
        <f ca="1">IF(ISTEXT('Unpublished Ballots'!#REF!),IF(TODAY()&gt;'Unpublished Ballots'!#REF!,'Unpublished Ballots'!#REF!&amp;" - RED ",IF(TODAY()&gt;'Unpublished Ballots'!#REF!,'Unpublished Ballots'!#REF!&amp;" - YELLOW ",'Unpublished Ballots'!#REF!&amp;" - GREEN ")),"")</f>
        <v/>
      </c>
      <c r="C519" s="1" t="str">
        <f>IF(ISTEXT('Unpublished Ballots'!#REF!),'Unpublished Ballots'!#REF!,"")</f>
        <v/>
      </c>
      <c r="D519" s="1" t="str">
        <f>IF(ISTEXT('Unpublished Ballots'!#REF!),'Unpublished Ballots'!#REF!,"")</f>
        <v/>
      </c>
      <c r="E519" s="1" t="str">
        <f>IF(ISNUMBER('Unpublished Ballots'!#REF!),'Unpublished Ballots'!#REF!,"")</f>
        <v/>
      </c>
      <c r="F519" s="1" t="str">
        <f ca="1">IF(ISTEXT('Unpublished Ballots'!#REF!),IF(TODAY()&gt;'Unpublished Ballots'!#REF!,"STATUS: RED - ",IF(TODAY()&gt;'Unpublished Ballots'!#REF!,"STATUS: YELLOW - ","STATUS: GREEN -  "))&amp;'Unpublished Ballots'!#REF!,"")</f>
        <v/>
      </c>
    </row>
    <row r="520" spans="1:6" s="70" customFormat="1">
      <c r="A520" s="73" t="s">
        <v>1017</v>
      </c>
      <c r="B520" s="1" t="str">
        <f ca="1">IF(ISTEXT('Unpublished Ballots'!#REF!),IF(TODAY()&gt;'Unpublished Ballots'!#REF!,'Unpublished Ballots'!#REF!&amp;" - RED ",IF(TODAY()&gt;'Unpublished Ballots'!#REF!,'Unpublished Ballots'!#REF!&amp;" - YELLOW ",'Unpublished Ballots'!#REF!&amp;" - GREEN ")),"")</f>
        <v/>
      </c>
      <c r="C520" s="1" t="str">
        <f>IF(ISTEXT('Unpublished Ballots'!#REF!),'Unpublished Ballots'!#REF!,"")</f>
        <v/>
      </c>
      <c r="D520" s="1" t="str">
        <f>IF(ISTEXT('Unpublished Ballots'!#REF!),'Unpublished Ballots'!#REF!,"")</f>
        <v/>
      </c>
      <c r="E520" s="1" t="str">
        <f>IF(ISNUMBER('Unpublished Ballots'!#REF!),'Unpublished Ballots'!#REF!,"")</f>
        <v/>
      </c>
      <c r="F520" s="1" t="str">
        <f ca="1">IF(ISTEXT('Unpublished Ballots'!#REF!),IF(TODAY()&gt;'Unpublished Ballots'!#REF!,"STATUS: RED - ",IF(TODAY()&gt;'Unpublished Ballots'!#REF!,"STATUS: YELLOW - ","STATUS: GREEN -  "))&amp;'Unpublished Ballots'!#REF!,"")</f>
        <v/>
      </c>
    </row>
    <row r="521" spans="1:6" s="70" customFormat="1">
      <c r="A521" s="73" t="s">
        <v>73</v>
      </c>
      <c r="B521" s="1" t="str">
        <f ca="1">IF(ISTEXT('Unpublished Ballots'!#REF!),IF(TODAY()&gt;'Unpublished Ballots'!#REF!,'Unpublished Ballots'!#REF!&amp;" - RED ",IF(TODAY()&gt;'Unpublished Ballots'!#REF!,'Unpublished Ballots'!#REF!&amp;" - YELLOW ",'Unpublished Ballots'!#REF!&amp;" - GREEN ")),"")</f>
        <v/>
      </c>
      <c r="C521" s="1" t="str">
        <f>IF(ISTEXT('Unpublished Ballots'!#REF!),'Unpublished Ballots'!#REF!,"")</f>
        <v/>
      </c>
      <c r="D521" s="1" t="str">
        <f>IF(ISTEXT('Unpublished Ballots'!#REF!),'Unpublished Ballots'!#REF!,"")</f>
        <v/>
      </c>
      <c r="E521" s="1" t="str">
        <f>IF(ISNUMBER('Unpublished Ballots'!#REF!),'Unpublished Ballots'!#REF!,"")</f>
        <v/>
      </c>
      <c r="F521" s="1" t="str">
        <f ca="1">IF(ISTEXT('Unpublished Ballots'!#REF!),IF(TODAY()&gt;'Unpublished Ballots'!#REF!,"STATUS: RED - ",IF(TODAY()&gt;'Unpublished Ballots'!#REF!,"STATUS: YELLOW - ","STATUS: GREEN -  "))&amp;'Unpublished Ballots'!#REF!,"")</f>
        <v/>
      </c>
    </row>
    <row r="522" spans="1:6" s="70" customFormat="1">
      <c r="A522" s="73" t="s">
        <v>74</v>
      </c>
      <c r="B522" s="1" t="str">
        <f ca="1">IF(ISTEXT('Unpublished Ballots'!#REF!),IF(TODAY()&gt;'Unpublished Ballots'!#REF!,'Unpublished Ballots'!#REF!&amp;" - RED ",IF(TODAY()&gt;'Unpublished Ballots'!#REF!,'Unpublished Ballots'!#REF!&amp;" - YELLOW ",'Unpublished Ballots'!#REF!&amp;" - GREEN ")),"")</f>
        <v/>
      </c>
      <c r="C522" s="1" t="str">
        <f>IF(ISTEXT('Unpublished Ballots'!#REF!),'Unpublished Ballots'!#REF!,"")</f>
        <v/>
      </c>
      <c r="D522" s="1" t="str">
        <f>IF(ISTEXT('Unpublished Ballots'!#REF!),'Unpublished Ballots'!#REF!,"")</f>
        <v/>
      </c>
      <c r="E522" s="1" t="str">
        <f>IF(ISNUMBER('Unpublished Ballots'!#REF!),'Unpublished Ballots'!#REF!,"")</f>
        <v/>
      </c>
      <c r="F522" s="1" t="str">
        <f ca="1">IF(ISTEXT('Unpublished Ballots'!#REF!),IF(TODAY()&gt;'Unpublished Ballots'!#REF!,"STATUS: RED - ",IF(TODAY()&gt;'Unpublished Ballots'!#REF!,"STATUS: YELLOW - ","STATUS: GREEN -  "))&amp;'Unpublished Ballots'!#REF!,"")</f>
        <v/>
      </c>
    </row>
    <row r="523" spans="1:6" s="70" customFormat="1">
      <c r="A523" s="73" t="s">
        <v>258</v>
      </c>
      <c r="B523" s="1" t="str">
        <f ca="1">IF(ISTEXT('Unpublished Ballots'!#REF!),IF(TODAY()&gt;'Unpublished Ballots'!#REF!,'Unpublished Ballots'!#REF!&amp;" - RED ",IF(TODAY()&gt;'Unpublished Ballots'!#REF!,'Unpublished Ballots'!#REF!&amp;" - YELLOW ",'Unpublished Ballots'!#REF!&amp;" - GREEN ")),"")</f>
        <v/>
      </c>
      <c r="C523" s="1" t="str">
        <f>IF(ISTEXT('Unpublished Ballots'!#REF!),'Unpublished Ballots'!#REF!,"")</f>
        <v/>
      </c>
      <c r="D523" s="1" t="str">
        <f>IF(ISTEXT('Unpublished Ballots'!#REF!),'Unpublished Ballots'!#REF!,"")</f>
        <v/>
      </c>
      <c r="E523" s="1" t="str">
        <f>IF(ISNUMBER('Unpublished Ballots'!#REF!),'Unpublished Ballots'!#REF!,"")</f>
        <v/>
      </c>
      <c r="F523" s="1" t="str">
        <f ca="1">IF(ISTEXT('Unpublished Ballots'!#REF!),IF(TODAY()&gt;'Unpublished Ballots'!#REF!,"STATUS: RED - ",IF(TODAY()&gt;'Unpublished Ballots'!#REF!,"STATUS: YELLOW - ","STATUS: GREEN -  "))&amp;'Unpublished Ballots'!#REF!,"")</f>
        <v/>
      </c>
    </row>
    <row r="524" spans="1:6" s="70" customFormat="1" ht="26.4">
      <c r="A524" s="73" t="s">
        <v>1018</v>
      </c>
      <c r="B524" s="1" t="str">
        <f ca="1">IF(ISTEXT('Unpublished Ballots'!B4:B4),IF(TODAY()&gt;'Unpublished Ballots'!N4,'Unpublished Ballots'!A4:A4&amp;" - RED ",IF(TODAY()&gt;'Unpublished Ballots'!M4,'Unpublished Ballots'!A4:A4&amp;" - YELLOW ",'Unpublished Ballots'!A4:A4&amp;" - GREEN ")),"")</f>
        <v xml:space="preserve">Unpublished Ballot - RED </v>
      </c>
      <c r="C524" s="1" t="str">
        <f>IF(ISTEXT('Unpublished Ballots'!B4:B4),'Unpublished Ballots'!B4:B4,"")</f>
        <v>Security Work Group</v>
      </c>
      <c r="D524" s="1" t="str">
        <f>IF(ISTEXT('Unpublished Ballots'!C4:C4),'Unpublished Ballots'!C4:C4,"")</f>
        <v>HL7 Version 3 Domain Analysis Model: Composite Security and Privacy, Release 1</v>
      </c>
      <c r="E524" s="1">
        <f>IF(ISNUMBER('Unpublished Ballots'!D4:D4),'Unpublished Ballots'!D4:D4,"")</f>
        <v>529</v>
      </c>
      <c r="F524" s="1" t="str">
        <f ca="1">IF(ISTEXT('Unpublished Ballots'!F4:F4),IF(TODAY()&gt;'Unpublished Ballots'!N4,"STATUS: RED - ",IF(TODAY()&gt;'Unpublished Ballots'!M4,"STATUS: YELLOW - ","STATUS: GREEN -  "))&amp;'Unpublished Ballots'!F4:F4,"")</f>
        <v>STATUS: RED - Needs Informative publicaton request</v>
      </c>
    </row>
    <row r="525" spans="1:6" s="70" customFormat="1">
      <c r="A525" s="73" t="s">
        <v>257</v>
      </c>
      <c r="B525" s="1" t="str">
        <f ca="1">IF(ISTEXT('Unpublished Ballots'!#REF!),IF(TODAY()&gt;'Unpublished Ballots'!#REF!,'Unpublished Ballots'!#REF!&amp;" - RED ",IF(TODAY()&gt;'Unpublished Ballots'!#REF!,'Unpublished Ballots'!#REF!&amp;" - YELLOW ",'Unpublished Ballots'!#REF!&amp;" - GREEN ")),"")</f>
        <v/>
      </c>
      <c r="C525" s="1" t="str">
        <f>IF(ISTEXT('Unpublished Ballots'!#REF!),'Unpublished Ballots'!#REF!,"")</f>
        <v/>
      </c>
      <c r="D525" s="1" t="str">
        <f>IF(ISTEXT('Unpublished Ballots'!#REF!),'Unpublished Ballots'!#REF!,"")</f>
        <v/>
      </c>
      <c r="E525" s="1" t="str">
        <f>IF(ISNUMBER('Unpublished Ballots'!#REF!),'Unpublished Ballots'!#REF!,"")</f>
        <v/>
      </c>
      <c r="F525" s="1" t="str">
        <f ca="1">IF(ISTEXT('Unpublished Ballots'!#REF!),IF(TODAY()&gt;'Unpublished Ballots'!#REF!,"STATUS: RED - ",IF(TODAY()&gt;'Unpublished Ballots'!#REF!,"STATUS: YELLOW - ","STATUS: GREEN -  "))&amp;'Unpublished Ballots'!#REF!,"")</f>
        <v/>
      </c>
    </row>
    <row r="526" spans="1:6" s="70" customFormat="1">
      <c r="A526" s="73" t="s">
        <v>1019</v>
      </c>
      <c r="B526" s="1" t="str">
        <f ca="1">IF(ISTEXT('Unpublished Ballots'!#REF!),IF(TODAY()&gt;'Unpublished Ballots'!#REF!,'Unpublished Ballots'!#REF!&amp;" - RED ",IF(TODAY()&gt;'Unpublished Ballots'!#REF!,'Unpublished Ballots'!#REF!&amp;" - YELLOW ",'Unpublished Ballots'!#REF!&amp;" - GREEN ")),"")</f>
        <v/>
      </c>
      <c r="C526" s="1" t="str">
        <f>IF(ISTEXT('Unpublished Ballots'!#REF!),'Unpublished Ballots'!#REF!,"")</f>
        <v/>
      </c>
      <c r="D526" s="1" t="str">
        <f>IF(ISTEXT('Unpublished Ballots'!#REF!),'Unpublished Ballots'!#REF!,"")</f>
        <v/>
      </c>
      <c r="E526" s="1" t="str">
        <f>IF(ISNUMBER('Unpublished Ballots'!#REF!),'Unpublished Ballots'!#REF!,"")</f>
        <v/>
      </c>
      <c r="F526" s="1" t="str">
        <f ca="1">IF(ISTEXT('Unpublished Ballots'!#REF!),IF(TODAY()&gt;'Unpublished Ballots'!#REF!,"STATUS: RED - ",IF(TODAY()&gt;'Unpublished Ballots'!#REF!,"STATUS: YELLOW - ","STATUS: GREEN -  "))&amp;'Unpublished Ballots'!#REF!,"")</f>
        <v/>
      </c>
    </row>
    <row r="527" spans="1:6" s="70" customFormat="1">
      <c r="A527" s="73" t="s">
        <v>1020</v>
      </c>
      <c r="B527" s="1" t="str">
        <f ca="1">IF(ISTEXT('Unpublished Ballots'!#REF!),IF(TODAY()&gt;'Unpublished Ballots'!#REF!,'Unpublished Ballots'!#REF!&amp;" - RED ",IF(TODAY()&gt;'Unpublished Ballots'!#REF!,'Unpublished Ballots'!#REF!&amp;" - YELLOW ",'Unpublished Ballots'!#REF!&amp;" - GREEN ")),"")</f>
        <v/>
      </c>
      <c r="C527" s="1" t="str">
        <f>IF(ISTEXT('Unpublished Ballots'!#REF!),'Unpublished Ballots'!#REF!,"")</f>
        <v/>
      </c>
      <c r="D527" s="1" t="str">
        <f>IF(ISTEXT('Unpublished Ballots'!#REF!),'Unpublished Ballots'!#REF!,"")</f>
        <v/>
      </c>
      <c r="E527" s="1" t="str">
        <f>IF(ISNUMBER('Unpublished Ballots'!#REF!),'Unpublished Ballots'!#REF!,"")</f>
        <v/>
      </c>
      <c r="F527" s="1" t="str">
        <f ca="1">IF(ISTEXT('Unpublished Ballots'!#REF!),IF(TODAY()&gt;'Unpublished Ballots'!#REF!,"STATUS: RED - ",IF(TODAY()&gt;'Unpublished Ballots'!#REF!,"STATUS: YELLOW - ","STATUS: GREEN -  "))&amp;'Unpublished Ballots'!#REF!,"")</f>
        <v/>
      </c>
    </row>
    <row r="528" spans="1:6" s="70" customFormat="1" ht="39.6">
      <c r="A528" s="73" t="s">
        <v>256</v>
      </c>
      <c r="B528" s="1" t="str">
        <f ca="1">IF(ISTEXT('Unpublished Ballots'!B5:B5),IF(TODAY()&gt;'Unpublished Ballots'!N5,'Unpublished Ballots'!A5:A5&amp;" - RED ",IF(TODAY()&gt;'Unpublished Ballots'!M5,'Unpublished Ballots'!A5:A5&amp;" - YELLOW ",'Unpublished Ballots'!A5:A5&amp;" - GREEN ")),"")</f>
        <v xml:space="preserve">Unpublished Ballot - RED </v>
      </c>
      <c r="C528" s="1" t="str">
        <f>IF(ISTEXT('Unpublished Ballots'!B5:B5),'Unpublished Ballots'!B5:B5,"")</f>
        <v>Structured Documents Work Group</v>
      </c>
      <c r="D528" s="1" t="str">
        <f>IF(ISTEXT('Unpublished Ballots'!C5:C5),'Unpublished Ballots'!C5:C5,"")</f>
        <v>HL7 CDA R2 Implementation Guide: C-CDA R2.1 Supplemental Templates for Minimally Structured Documents (Sdoc), Release 1 - US Realm</v>
      </c>
      <c r="E528" s="1">
        <f>IF(ISNUMBER('Unpublished Ballots'!D5:D5),'Unpublished Ballots'!D5:D5,"")</f>
        <v>1373</v>
      </c>
      <c r="F528" s="1" t="str">
        <f ca="1">IF(ISTEXT('Unpublished Ballots'!F5:F5),IF(TODAY()&gt;'Unpublished Ballots'!N5,"STATUS: RED - ",IF(TODAY()&gt;'Unpublished Ballots'!M5,"STATUS: YELLOW - ","STATUS: GREEN -  "))&amp;'Unpublished Ballots'!F5:F5,"")</f>
        <v>STATUS: RED - Needs STU publication request</v>
      </c>
    </row>
    <row r="529" spans="1:6" s="70" customFormat="1">
      <c r="A529" s="73" t="s">
        <v>255</v>
      </c>
      <c r="B529" s="1" t="str">
        <f ca="1">IF(ISTEXT('Unpublished Ballots'!#REF!),IF(TODAY()&gt;'Unpublished Ballots'!#REF!,'Unpublished Ballots'!#REF!&amp;" - RED ",IF(TODAY()&gt;'Unpublished Ballots'!#REF!,'Unpublished Ballots'!#REF!&amp;" - YELLOW ",'Unpublished Ballots'!#REF!&amp;" - GREEN ")),"")</f>
        <v/>
      </c>
      <c r="C529" s="1" t="str">
        <f>IF(ISTEXT('Unpublished Ballots'!#REF!),'Unpublished Ballots'!#REF!,"")</f>
        <v/>
      </c>
      <c r="D529" s="1" t="str">
        <f>IF(ISTEXT('Unpublished Ballots'!#REF!),'Unpublished Ballots'!#REF!,"")</f>
        <v/>
      </c>
      <c r="E529" s="1" t="str">
        <f>IF(ISNUMBER('Unpublished Ballots'!#REF!),'Unpublished Ballots'!#REF!,"")</f>
        <v/>
      </c>
      <c r="F529" s="1" t="str">
        <f ca="1">IF(ISTEXT('Unpublished Ballots'!#REF!),IF(TODAY()&gt;'Unpublished Ballots'!#REF!,"STATUS: RED - ",IF(TODAY()&gt;'Unpublished Ballots'!#REF!,"STATUS: YELLOW - ","STATUS: GREEN -  "))&amp;'Unpublished Ballots'!#REF!,"")</f>
        <v/>
      </c>
    </row>
    <row r="530" spans="1:6" s="70" customFormat="1">
      <c r="A530" s="73" t="s">
        <v>1021</v>
      </c>
      <c r="B530" s="1" t="str">
        <f ca="1">IF(ISTEXT('Unpublished Ballots'!#REF!),IF(TODAY()&gt;'Unpublished Ballots'!#REF!,'Unpublished Ballots'!#REF!&amp;" - RED ",IF(TODAY()&gt;'Unpublished Ballots'!#REF!,'Unpublished Ballots'!#REF!&amp;" - YELLOW ",'Unpublished Ballots'!#REF!&amp;" - GREEN ")),"")</f>
        <v/>
      </c>
      <c r="C530" s="1" t="str">
        <f>IF(ISTEXT('Unpublished Ballots'!#REF!),'Unpublished Ballots'!#REF!,"")</f>
        <v/>
      </c>
      <c r="D530" s="1" t="str">
        <f>IF(ISTEXT('Unpublished Ballots'!#REF!),'Unpublished Ballots'!#REF!,"")</f>
        <v/>
      </c>
      <c r="E530" s="1" t="str">
        <f>IF(ISNUMBER('Unpublished Ballots'!#REF!),'Unpublished Ballots'!#REF!,"")</f>
        <v/>
      </c>
      <c r="F530" s="1" t="str">
        <f ca="1">IF(ISTEXT('Unpublished Ballots'!#REF!),IF(TODAY()&gt;'Unpublished Ballots'!#REF!,"STATUS: RED - ",IF(TODAY()&gt;'Unpublished Ballots'!#REF!,"STATUS: YELLOW - ","STATUS: GREEN -  "))&amp;'Unpublished Ballots'!#REF!,"")</f>
        <v/>
      </c>
    </row>
    <row r="531" spans="1:6" s="70" customFormat="1">
      <c r="A531" s="73" t="s">
        <v>212</v>
      </c>
      <c r="B531" s="1" t="str">
        <f ca="1">IF(ISTEXT('Unpublished CMETs'!B2:B2),IF(TODAY()&gt;'Unpublished CMETs'!N2,'Unpublished CMETs'!A2:A2&amp;" - RED ",IF(TODAY()&gt;'Unpublished CMETs'!M2,'Unpublished CMETs'!A2:A2&amp;" - YELLOW ",'Unpublished CMETs'!A2:A2&amp;" - GREEN ")),"")</f>
        <v/>
      </c>
      <c r="C531" s="1" t="str">
        <f>IF(ISTEXT('Unpublished CMETs'!B2:B2),'Unpublished CMETs'!B2:B2,"")</f>
        <v/>
      </c>
      <c r="D531" s="1" t="str">
        <f>IF(ISTEXT('Unpublished CMETs'!C2:C2),'Unpublished CMETs'!C2:C2,"")</f>
        <v/>
      </c>
      <c r="E531" s="1" t="str">
        <f>IF(ISNUMBER('Unpublished CMETs'!D2:D2),'Unpublished CMETs'!D2:D2,"")</f>
        <v/>
      </c>
      <c r="F531" s="1" t="str">
        <f ca="1">IF(ISTEXT('Unpublished CMETs'!F2:F2),IF(TODAY()&gt;'Unpublished CMETs'!N2,"STATUS: RED - ",IF(TODAY()&gt;'Unpublished CMETs'!M2,"STATUS: YELLOW - ","STATUS: GREEN - "))&amp;'Unpublished CMETs'!F2:F2,"")</f>
        <v/>
      </c>
    </row>
    <row r="532" spans="1:6" s="70" customFormat="1">
      <c r="A532" s="73" t="s">
        <v>213</v>
      </c>
      <c r="B532" s="1" t="str">
        <f ca="1">IF(ISTEXT('Unpublished CMETs'!B3:B3),IF(TODAY()&gt;'Unpublished CMETs'!N3,'Unpublished CMETs'!A3:A3&amp;" - RED ",IF(TODAY()&gt;'Unpublished CMETs'!M3,'Unpublished CMETs'!A3:A3&amp;" - YELLOW ",'Unpublished CMETs'!A3:A3&amp;" - GREEN ")),"")</f>
        <v/>
      </c>
      <c r="C532" s="1" t="str">
        <f>IF(ISTEXT('Unpublished CMETs'!B3:B3),'Unpublished CMETs'!B3:B3,"")</f>
        <v/>
      </c>
      <c r="D532" s="1" t="str">
        <f>IF(ISTEXT('Unpublished CMETs'!C3:C3),'Unpublished CMETs'!C3:C3,"")</f>
        <v/>
      </c>
      <c r="E532" s="1" t="str">
        <f>IF(ISNUMBER('Unpublished CMETs'!D3:D3),'Unpublished CMETs'!D3:D3,"")</f>
        <v/>
      </c>
      <c r="F532" s="1" t="str">
        <f ca="1">IF(ISTEXT('Unpublished CMETs'!F3:F3),IF(TODAY()&gt;'Unpublished CMETs'!N3,"STATUS: RED - ",IF(TODAY()&gt;'Unpublished CMETs'!M3,"STATUS: YELLOW - ","STATUS: GREEN - "))&amp;'Unpublished CMETs'!F3:F3,"")</f>
        <v/>
      </c>
    </row>
    <row r="533" spans="1:6" s="70" customFormat="1">
      <c r="A533" s="73" t="s">
        <v>214</v>
      </c>
      <c r="B533" s="1" t="str">
        <f ca="1">IF(ISTEXT('Unpublished CMETs'!B4:B4),IF(TODAY()&gt;'Unpublished CMETs'!N4,'Unpublished CMETs'!A4:A4&amp;" - RED ",IF(TODAY()&gt;'Unpublished CMETs'!M4,'Unpublished CMETs'!A4:A4&amp;" - YELLOW ",'Unpublished CMETs'!A4:A4&amp;" - GREEN ")),"")</f>
        <v/>
      </c>
      <c r="C533" s="1" t="str">
        <f>IF(ISTEXT('Unpublished CMETs'!B4:B4),'Unpublished CMETs'!B4:B4,"")</f>
        <v/>
      </c>
      <c r="D533" s="1" t="str">
        <f>IF(ISTEXT('Unpublished CMETs'!C4:C4),'Unpublished CMETs'!C4:C4,"")</f>
        <v/>
      </c>
      <c r="E533" s="1" t="str">
        <f>IF(ISNUMBER('Unpublished CMETs'!D4:D4),'Unpublished CMETs'!D4:D4,"")</f>
        <v/>
      </c>
      <c r="F533" s="1" t="str">
        <f ca="1">IF(ISTEXT('Unpublished CMETs'!F4:F4),IF(TODAY()&gt;'Unpublished CMETs'!N4,"STATUS: RED - ",IF(TODAY()&gt;'Unpublished CMETs'!M4,"STATUS: YELLOW - ","STATUS: GREEN - "))&amp;'Unpublished CMETs'!F4:F4,"")</f>
        <v/>
      </c>
    </row>
    <row r="534" spans="1:6" s="70" customFormat="1">
      <c r="A534" s="73" t="s">
        <v>1022</v>
      </c>
      <c r="B534" s="1" t="str">
        <f ca="1">IF(ISTEXT('Unpublished CMETs'!B5:B5),IF(TODAY()&gt;'Unpublished CMETs'!N5,'Unpublished CMETs'!A5:A5&amp;" - RED ",IF(TODAY()&gt;'Unpublished CMETs'!M5,'Unpublished CMETs'!A5:A5&amp;" - YELLOW ",'Unpublished CMETs'!A5:A5&amp;" - GREEN ")),"")</f>
        <v/>
      </c>
      <c r="C534" s="1" t="str">
        <f>IF(ISTEXT('Unpublished CMETs'!B5:B5),'Unpublished CMETs'!B5:B5,"")</f>
        <v/>
      </c>
      <c r="D534" s="1" t="str">
        <f>IF(ISTEXT('Unpublished CMETs'!C5:C5),'Unpublished CMETs'!C5:C5,"")</f>
        <v/>
      </c>
      <c r="E534" s="1" t="str">
        <f>IF(ISNUMBER('Unpublished CMETs'!D5:D5),'Unpublished CMETs'!D5:D5,"")</f>
        <v/>
      </c>
      <c r="F534" s="1" t="str">
        <f ca="1">IF(ISTEXT('Unpublished CMETs'!F5:F5),IF(TODAY()&gt;'Unpublished CMETs'!N5,"STATUS: RED - ",IF(TODAY()&gt;'Unpublished CMETs'!M5,"STATUS: YELLOW - ","STATUS: GREEN - "))&amp;'Unpublished CMETs'!F5:F5,"")</f>
        <v/>
      </c>
    </row>
    <row r="535" spans="1:6" s="70" customFormat="1">
      <c r="A535" s="73" t="s">
        <v>215</v>
      </c>
      <c r="B535" s="1" t="str">
        <f ca="1">IF(ISTEXT('Unpublished CMETs'!B6:B6),IF(TODAY()&gt;'Unpublished CMETs'!N6,'Unpublished CMETs'!A6:A6&amp;" - RED ",IF(TODAY()&gt;'Unpublished CMETs'!M6,'Unpublished CMETs'!A6:A6&amp;" - YELLOW ",'Unpublished CMETs'!A6:A6&amp;" - GREEN ")),"")</f>
        <v/>
      </c>
      <c r="C535" s="1" t="str">
        <f>IF(ISTEXT('Unpublished CMETs'!B6:B6),'Unpublished CMETs'!B6:B6,"")</f>
        <v/>
      </c>
      <c r="D535" s="1" t="str">
        <f>IF(ISTEXT('Unpublished CMETs'!C6:C6),'Unpublished CMETs'!C6:C6,"")</f>
        <v/>
      </c>
      <c r="E535" s="1" t="str">
        <f>IF(ISNUMBER('Unpublished CMETs'!D6:D6),'Unpublished CMETs'!D6:D6,"")</f>
        <v/>
      </c>
      <c r="F535" s="1" t="str">
        <f ca="1">IF(ISTEXT('Unpublished CMETs'!F6:F6),IF(TODAY()&gt;'Unpublished CMETs'!N6,"STATUS: RED - ",IF(TODAY()&gt;'Unpublished CMETs'!M6,"STATUS: YELLOW - ","STATUS: GREEN - "))&amp;'Unpublished CMETs'!F6:F6,"")</f>
        <v/>
      </c>
    </row>
    <row r="536" spans="1:6" s="70" customFormat="1">
      <c r="A536" s="73" t="s">
        <v>216</v>
      </c>
      <c r="B536" s="1" t="str">
        <f ca="1">IF(ISTEXT('Unpublished CMETs'!B7:B7),IF(TODAY()&gt;'Unpublished CMETs'!N7,'Unpublished CMETs'!A7:A7&amp;" - RED ",IF(TODAY()&gt;'Unpublished CMETs'!M7,'Unpublished CMETs'!A7:A7&amp;" - YELLOW ",'Unpublished CMETs'!A7:A7&amp;" - GREEN ")),"")</f>
        <v/>
      </c>
      <c r="C536" s="1" t="str">
        <f>IF(ISTEXT('Unpublished CMETs'!B7:B7),'Unpublished CMETs'!B7:B7,"")</f>
        <v/>
      </c>
      <c r="D536" s="1" t="str">
        <f>IF(ISTEXT('Unpublished CMETs'!C7:C7),'Unpublished CMETs'!C7:C7,"")</f>
        <v/>
      </c>
      <c r="E536" s="1" t="str">
        <f>IF(ISNUMBER('Unpublished CMETs'!D7:D7),'Unpublished CMETs'!D7:D7,"")</f>
        <v/>
      </c>
      <c r="F536" s="1" t="str">
        <f ca="1">IF(ISTEXT('Unpublished CMETs'!F7:F7),IF(TODAY()&gt;'Unpublished CMETs'!N7,"STATUS: RED - ",IF(TODAY()&gt;'Unpublished CMETs'!M7,"STATUS: YELLOW - ","STATUS: GREEN - "))&amp;'Unpublished CMETs'!F7:F7,"")</f>
        <v/>
      </c>
    </row>
    <row r="537" spans="1:6" s="70" customFormat="1">
      <c r="A537" s="73" t="s">
        <v>217</v>
      </c>
      <c r="B537" s="1" t="str">
        <f ca="1">IF(ISTEXT('Unpublished CMETs'!B8:B8),IF(TODAY()&gt;'Unpublished CMETs'!N8,'Unpublished CMETs'!A8:A8&amp;" - RED ",IF(TODAY()&gt;'Unpublished CMETs'!M8,'Unpublished CMETs'!A8:A8&amp;" - YELLOW ",'Unpublished CMETs'!A8:A8&amp;" - GREEN ")),"")</f>
        <v/>
      </c>
      <c r="C537" s="1" t="str">
        <f>IF(ISTEXT('Unpublished CMETs'!B8:B8),'Unpublished CMETs'!B8:B8,"")</f>
        <v/>
      </c>
      <c r="D537" s="1" t="str">
        <f>IF(ISTEXT('Unpublished CMETs'!C8:C8),'Unpublished CMETs'!C8:C8,"")</f>
        <v/>
      </c>
      <c r="E537" s="1" t="str">
        <f>IF(ISNUMBER('Unpublished CMETs'!D8:D8),'Unpublished CMETs'!D8:D8,"")</f>
        <v/>
      </c>
      <c r="F537" s="1" t="str">
        <f ca="1">IF(ISTEXT('Unpublished CMETs'!F8:F8),IF(TODAY()&gt;'Unpublished CMETs'!N8,"STATUS: RED - ",IF(TODAY()&gt;'Unpublished CMETs'!M8,"STATUS: YELLOW - ","STATUS: GREEN - "))&amp;'Unpublished CMETs'!F8:F8,"")</f>
        <v/>
      </c>
    </row>
    <row r="538" spans="1:6" s="70" customFormat="1">
      <c r="A538" s="73" t="s">
        <v>218</v>
      </c>
      <c r="B538" s="1" t="str">
        <f ca="1">IF(ISTEXT('Unpublished CMETs'!B9:B9),IF(TODAY()&gt;'Unpublished CMETs'!N9,'Unpublished CMETs'!A9:A9&amp;" - RED ",IF(TODAY()&gt;'Unpublished CMETs'!M9,'Unpublished CMETs'!A9:A9&amp;" - YELLOW ",'Unpublished CMETs'!A9:A9&amp;" - GREEN ")),"")</f>
        <v/>
      </c>
      <c r="C538" s="1" t="str">
        <f>IF(ISTEXT('Unpublished CMETs'!B9:B9),'Unpublished CMETs'!B9:B9,"")</f>
        <v/>
      </c>
      <c r="D538" s="1" t="str">
        <f>IF(ISTEXT('Unpublished CMETs'!C9:C9),'Unpublished CMETs'!C9:C9,"")</f>
        <v/>
      </c>
      <c r="E538" s="1" t="str">
        <f>IF(ISNUMBER('Unpublished CMETs'!D9:D9),'Unpublished CMETs'!D9:D9,"")</f>
        <v/>
      </c>
      <c r="F538" s="1" t="str">
        <f ca="1">IF(ISTEXT('Unpublished CMETs'!F9:F9),IF(TODAY()&gt;'Unpublished CMETs'!N9,"STATUS: RED - ",IF(TODAY()&gt;'Unpublished CMETs'!M9,"STATUS: YELLOW - ","STATUS: GREEN - "))&amp;'Unpublished CMETs'!F9:F9,"")</f>
        <v/>
      </c>
    </row>
    <row r="539" spans="1:6" s="70" customFormat="1">
      <c r="A539" s="73" t="s">
        <v>219</v>
      </c>
      <c r="B539" s="1" t="str">
        <f ca="1">IF(ISTEXT('Unpublished CMETs'!B10:B10),IF(TODAY()&gt;'Unpublished CMETs'!N10,'Unpublished CMETs'!A10:A10&amp;" - RED ",IF(TODAY()&gt;'Unpublished CMETs'!M10,'Unpublished CMETs'!A10:A10&amp;" - YELLOW ",'Unpublished CMETs'!A10:A10&amp;" - GREEN ")),"")</f>
        <v/>
      </c>
      <c r="C539" s="1" t="str">
        <f>IF(ISTEXT('Unpublished CMETs'!B10:B10),'Unpublished CMETs'!B10:B10,"")</f>
        <v/>
      </c>
      <c r="D539" s="1" t="str">
        <f>IF(ISTEXT('Unpublished CMETs'!C10:C10),'Unpublished CMETs'!C10:C10,"")</f>
        <v/>
      </c>
      <c r="E539" s="1" t="str">
        <f>IF(ISNUMBER('Unpublished CMETs'!D10:D10),'Unpublished CMETs'!D10:D10,"")</f>
        <v/>
      </c>
      <c r="F539" s="1" t="str">
        <f ca="1">IF(ISTEXT('Unpublished CMETs'!F10:F10),IF(TODAY()&gt;'Unpublished CMETs'!N10,"STATUS: RED - ",IF(TODAY()&gt;'Unpublished CMETs'!M10,"STATUS: YELLOW - ","STATUS: GREEN - "))&amp;'Unpublished CMETs'!F10:F10,"")</f>
        <v/>
      </c>
    </row>
    <row r="540" spans="1:6" s="70" customFormat="1">
      <c r="A540" s="73" t="s">
        <v>220</v>
      </c>
      <c r="B540" s="1" t="str">
        <f ca="1">IF(ISTEXT('Unpublished CMETs'!B11:B11),IF(TODAY()&gt;'Unpublished CMETs'!N11,'Unpublished CMETs'!A11:A11&amp;" - RED ",IF(TODAY()&gt;'Unpublished CMETs'!M11,'Unpublished CMETs'!A11:A11&amp;" - YELLOW ",'Unpublished CMETs'!A11:A11&amp;" - GREEN ")),"")</f>
        <v/>
      </c>
      <c r="C540" s="1" t="str">
        <f>IF(ISTEXT('Unpublished CMETs'!B11:B11),'Unpublished CMETs'!B11:B11,"")</f>
        <v/>
      </c>
      <c r="D540" s="1" t="str">
        <f>IF(ISTEXT('Unpublished CMETs'!C11:C11),'Unpublished CMETs'!C11:C11,"")</f>
        <v/>
      </c>
      <c r="E540" s="1" t="str">
        <f>IF(ISNUMBER('Unpublished CMETs'!D11:D11),'Unpublished CMETs'!D11:D11,"")</f>
        <v/>
      </c>
      <c r="F540" s="1" t="str">
        <f ca="1">IF(ISTEXT('Unpublished CMETs'!F11:F11),IF(TODAY()&gt;'Unpublished CMETs'!N11,"STATUS: RED - ",IF(TODAY()&gt;'Unpublished CMETs'!M11,"STATUS: YELLOW - ","STATUS: GREEN - "))&amp;'Unpublished CMETs'!F11:F11,"")</f>
        <v/>
      </c>
    </row>
    <row r="541" spans="1:6" s="70" customFormat="1">
      <c r="A541" s="73" t="s">
        <v>221</v>
      </c>
      <c r="B541" s="1" t="str">
        <f ca="1">IF(ISTEXT('Unpublished CMETs'!B12:B12),IF(TODAY()&gt;'Unpublished CMETs'!N12,'Unpublished CMETs'!A12:A12&amp;" - RED ",IF(TODAY()&gt;'Unpublished CMETs'!M12,'Unpublished CMETs'!A12:A12&amp;" - YELLOW ",'Unpublished CMETs'!A12:A12&amp;" - GREEN ")),"")</f>
        <v/>
      </c>
      <c r="C541" s="1" t="str">
        <f>IF(ISTEXT('Unpublished CMETs'!B12:B12),'Unpublished CMETs'!B12:B12,"")</f>
        <v/>
      </c>
      <c r="D541" s="1" t="str">
        <f>IF(ISTEXT('Unpublished CMETs'!C12:C12),'Unpublished CMETs'!C12:C12,"")</f>
        <v/>
      </c>
      <c r="E541" s="1" t="str">
        <f>IF(ISNUMBER('Unpublished CMETs'!D12:D12),'Unpublished CMETs'!D12:D12,"")</f>
        <v/>
      </c>
      <c r="F541" s="1" t="str">
        <f ca="1">IF(ISTEXT('Unpublished CMETs'!F12:F12),IF(TODAY()&gt;'Unpublished CMETs'!N12,"STATUS: RED - ",IF(TODAY()&gt;'Unpublished CMETs'!M12,"STATUS: YELLOW - ","STATUS: GREEN - "))&amp;'Unpublished CMETs'!F12:F12,"")</f>
        <v/>
      </c>
    </row>
    <row r="542" spans="1:6" s="70" customFormat="1">
      <c r="A542" s="73" t="s">
        <v>222</v>
      </c>
      <c r="B542" s="1" t="str">
        <f ca="1">IF(ISTEXT('Unpublished CMETs'!B13:B13),IF(TODAY()&gt;'Unpublished CMETs'!N13,'Unpublished CMETs'!A13:A13&amp;" - RED ",IF(TODAY()&gt;'Unpublished CMETs'!M13,'Unpublished CMETs'!A13:A13&amp;" - YELLOW ",'Unpublished CMETs'!A13:A13&amp;" - GREEN ")),"")</f>
        <v/>
      </c>
      <c r="C542" s="1" t="str">
        <f>IF(ISTEXT('Unpublished CMETs'!B13:B13),'Unpublished CMETs'!B13:B13,"")</f>
        <v/>
      </c>
      <c r="D542" s="1" t="str">
        <f>IF(ISTEXT('Unpublished CMETs'!C13:C13),'Unpublished CMETs'!C13:C13,"")</f>
        <v/>
      </c>
      <c r="E542" s="1" t="str">
        <f>IF(ISNUMBER('Unpublished CMETs'!D13:D13),'Unpublished CMETs'!D13:D13,"")</f>
        <v/>
      </c>
      <c r="F542" s="1" t="str">
        <f ca="1">IF(ISTEXT('Unpublished CMETs'!F13:F13),IF(TODAY()&gt;'Unpublished CMETs'!N13,"STATUS: RED - ",IF(TODAY()&gt;'Unpublished CMETs'!M13,"STATUS: YELLOW - ","STATUS: GREEN - "))&amp;'Unpublished CMETs'!F13:F13,"")</f>
        <v/>
      </c>
    </row>
    <row r="543" spans="1:6" s="70" customFormat="1">
      <c r="A543" s="73" t="s">
        <v>223</v>
      </c>
      <c r="B543" s="1" t="str">
        <f ca="1">IF(ISTEXT('Unpublished CMETs'!B14:B14),IF(TODAY()&gt;'Unpublished CMETs'!N14,'Unpublished CMETs'!A14:A14&amp;" - RED ",IF(TODAY()&gt;'Unpublished CMETs'!M14,'Unpublished CMETs'!A14:A14&amp;" - YELLOW ",'Unpublished CMETs'!A14:A14&amp;" - GREEN ")),"")</f>
        <v/>
      </c>
      <c r="C543" s="1" t="str">
        <f>IF(ISTEXT('Unpublished CMETs'!B14:B14),'Unpublished CMETs'!B14:B14,"")</f>
        <v/>
      </c>
      <c r="D543" s="1" t="str">
        <f>IF(ISTEXT('Unpublished CMETs'!C14:C14),'Unpublished CMETs'!C14:C14,"")</f>
        <v/>
      </c>
      <c r="E543" s="1" t="str">
        <f>IF(ISNUMBER('Unpublished CMETs'!D14:D14),'Unpublished CMETs'!D14:D14,"")</f>
        <v/>
      </c>
      <c r="F543" s="1" t="str">
        <f ca="1">IF(ISTEXT('Unpublished CMETs'!F14:F14),IF(TODAY()&gt;'Unpublished CMETs'!N14,"STATUS: RED - ",IF(TODAY()&gt;'Unpublished CMETs'!M14,"STATUS: YELLOW - ","STATUS: GREEN - "))&amp;'Unpublished CMETs'!F14:F14,"")</f>
        <v/>
      </c>
    </row>
    <row r="544" spans="1:6" s="70" customFormat="1">
      <c r="A544" s="73" t="s">
        <v>224</v>
      </c>
      <c r="B544" s="1" t="str">
        <f ca="1">IF(ISTEXT('Unpublished CMETs'!B15:B15),IF(TODAY()&gt;'Unpublished CMETs'!N15,'Unpublished CMETs'!A15:A15&amp;" - RED ",IF(TODAY()&gt;'Unpublished CMETs'!M15,'Unpublished CMETs'!A15:A15&amp;" - YELLOW ",'Unpublished CMETs'!A15:A15&amp;" - GREEN ")),"")</f>
        <v/>
      </c>
      <c r="C544" s="1" t="str">
        <f>IF(ISTEXT('Unpublished CMETs'!B15:B15),'Unpublished CMETs'!B15:B15,"")</f>
        <v/>
      </c>
      <c r="D544" s="1" t="str">
        <f>IF(ISTEXT('Unpublished CMETs'!C15:C15),'Unpublished CMETs'!C15:C15,"")</f>
        <v/>
      </c>
      <c r="E544" s="1" t="str">
        <f>IF(ISNUMBER('Unpublished CMETs'!D15:D15),'Unpublished CMETs'!D15:D15,"")</f>
        <v/>
      </c>
      <c r="F544" s="1" t="str">
        <f ca="1">IF(ISTEXT('Unpublished CMETs'!F15:F15),IF(TODAY()&gt;'Unpublished CMETs'!N15,"STATUS: RED - ",IF(TODAY()&gt;'Unpublished CMETs'!M15,"STATUS: YELLOW - ","STATUS: GREEN - "))&amp;'Unpublished CMETs'!F15:F15,"")</f>
        <v/>
      </c>
    </row>
    <row r="545" spans="1:6" s="70" customFormat="1">
      <c r="A545" s="73" t="s">
        <v>225</v>
      </c>
      <c r="B545" s="1" t="str">
        <f ca="1">IF(ISTEXT('Unpublished CMETs'!B16:B16),IF(TODAY()&gt;'Unpublished CMETs'!N16,'Unpublished CMETs'!A16:A16&amp;" - RED ",IF(TODAY()&gt;'Unpublished CMETs'!M16,'Unpublished CMETs'!A16:A16&amp;" - YELLOW ",'Unpublished CMETs'!A16:A16&amp;" - GREEN ")),"")</f>
        <v/>
      </c>
      <c r="C545" s="1" t="str">
        <f>IF(ISTEXT('Unpublished CMETs'!B16:B16),'Unpublished CMETs'!B16:B16,"")</f>
        <v/>
      </c>
      <c r="D545" s="1" t="str">
        <f>IF(ISTEXT('Unpublished CMETs'!C16:C16),'Unpublished CMETs'!C16:C16,"")</f>
        <v/>
      </c>
      <c r="E545" s="1" t="str">
        <f>IF(ISNUMBER('Unpublished CMETs'!D16:D16),'Unpublished CMETs'!D16:D16,"")</f>
        <v/>
      </c>
      <c r="F545" s="1" t="str">
        <f ca="1">IF(ISTEXT('Unpublished CMETs'!F16:F16),IF(TODAY()&gt;'Unpublished CMETs'!N16,"STATUS: RED - ",IF(TODAY()&gt;'Unpublished CMETs'!M16,"STATUS: YELLOW - ","STATUS: GREEN - "))&amp;'Unpublished CMETs'!F16:F16,"")</f>
        <v/>
      </c>
    </row>
    <row r="546" spans="1:6" s="70" customFormat="1">
      <c r="A546" s="73" t="s">
        <v>226</v>
      </c>
      <c r="B546" s="1" t="str">
        <f ca="1">IF(ISTEXT('Unpublished CMETs'!B17:B17),IF(TODAY()&gt;'Unpublished CMETs'!N17,'Unpublished CMETs'!A17:A17&amp;" - RED ",IF(TODAY()&gt;'Unpublished CMETs'!M17,'Unpublished CMETs'!A17:A17&amp;" - YELLOW ",'Unpublished CMETs'!A17:A17&amp;" - GREEN ")),"")</f>
        <v/>
      </c>
      <c r="C546" s="1" t="str">
        <f>IF(ISTEXT('Unpublished CMETs'!B17:B17),'Unpublished CMETs'!B17:B17,"")</f>
        <v/>
      </c>
      <c r="D546" s="1" t="str">
        <f>IF(ISTEXT('Unpublished CMETs'!C17:C17),'Unpublished CMETs'!C17:C17,"")</f>
        <v/>
      </c>
      <c r="E546" s="1" t="str">
        <f>IF(ISNUMBER('Unpublished CMETs'!D17:D17),'Unpublished CMETs'!D17:D17,"")</f>
        <v/>
      </c>
      <c r="F546" s="1" t="str">
        <f ca="1">IF(ISTEXT('Unpublished CMETs'!F17:F17),IF(TODAY()&gt;'Unpublished CMETs'!N17,"STATUS: RED - ",IF(TODAY()&gt;'Unpublished CMETs'!M17,"STATUS: YELLOW - ","STATUS: GREEN - "))&amp;'Unpublished CMETs'!F17:F17,"")</f>
        <v/>
      </c>
    </row>
    <row r="547" spans="1:6" s="70" customFormat="1">
      <c r="A547" s="73" t="s">
        <v>227</v>
      </c>
      <c r="B547" s="1" t="str">
        <f ca="1">IF(ISTEXT('Unpublished CMETs'!B18:B18),IF(TODAY()&gt;'Unpublished CMETs'!N18,'Unpublished CMETs'!A18:A18&amp;" - RED ",IF(TODAY()&gt;'Unpublished CMETs'!M18,'Unpublished CMETs'!A18:A18&amp;" - YELLOW ",'Unpublished CMETs'!A18:A18&amp;" - GREEN ")),"")</f>
        <v/>
      </c>
      <c r="C547" s="1" t="str">
        <f>IF(ISTEXT('Unpublished CMETs'!B18:B18),'Unpublished CMETs'!B18:B18,"")</f>
        <v/>
      </c>
      <c r="D547" s="1" t="str">
        <f>IF(ISTEXT('Unpublished CMETs'!C18:C18),'Unpublished CMETs'!C18:C18,"")</f>
        <v/>
      </c>
      <c r="E547" s="1" t="str">
        <f>IF(ISNUMBER('Unpublished CMETs'!D18:D18),'Unpublished CMETs'!D18:D18,"")</f>
        <v/>
      </c>
      <c r="F547" s="1" t="str">
        <f ca="1">IF(ISTEXT('Unpublished CMETs'!F18:F18),IF(TODAY()&gt;'Unpublished CMETs'!N18,"STATUS: RED - ",IF(TODAY()&gt;'Unpublished CMETs'!M18,"STATUS: YELLOW - ","STATUS: GREEN - "))&amp;'Unpublished CMETs'!F18:F18,"")</f>
        <v/>
      </c>
    </row>
    <row r="548" spans="1:6" s="70" customFormat="1">
      <c r="A548" s="73" t="s">
        <v>228</v>
      </c>
      <c r="B548" s="1" t="str">
        <f ca="1">IF(ISTEXT('Unpublished CMETs'!B19:B19),IF(TODAY()&gt;'Unpublished CMETs'!N19,'Unpublished CMETs'!A19:A19&amp;" - RED ",IF(TODAY()&gt;'Unpublished CMETs'!M19,'Unpublished CMETs'!A19:A19&amp;" - YELLOW ",'Unpublished CMETs'!A19:A19&amp;" - GREEN ")),"")</f>
        <v/>
      </c>
      <c r="C548" s="1" t="str">
        <f>IF(ISTEXT('Unpublished CMETs'!B19:B19),'Unpublished CMETs'!B19:B19,"")</f>
        <v/>
      </c>
      <c r="D548" s="1" t="str">
        <f>IF(ISTEXT('Unpublished CMETs'!C19:C19),'Unpublished CMETs'!C19:C19,"")</f>
        <v/>
      </c>
      <c r="E548" s="1" t="str">
        <f>IF(ISNUMBER('Unpublished CMETs'!D19:D19),'Unpublished CMETs'!D19:D19,"")</f>
        <v/>
      </c>
      <c r="F548" s="1" t="str">
        <f ca="1">IF(ISTEXT('Unpublished CMETs'!F19:F19),IF(TODAY()&gt;'Unpublished CMETs'!N19,"STATUS: RED - ",IF(TODAY()&gt;'Unpublished CMETs'!M19,"STATUS: YELLOW - ","STATUS: GREEN - "))&amp;'Unpublished CMETs'!F19:F19,"")</f>
        <v/>
      </c>
    </row>
    <row r="549" spans="1:6" s="70" customFormat="1">
      <c r="A549" s="73" t="s">
        <v>229</v>
      </c>
      <c r="B549" s="1" t="str">
        <f ca="1">IF(ISTEXT('Unpublished CMETs'!B20:B20),IF(TODAY()&gt;'Unpublished CMETs'!N20,'Unpublished CMETs'!A20:A20&amp;" - RED ",IF(TODAY()&gt;'Unpublished CMETs'!M20,'Unpublished CMETs'!A20:A20&amp;" - YELLOW ",'Unpublished CMETs'!A20:A20&amp;" - GREEN ")),"")</f>
        <v/>
      </c>
      <c r="C549" s="1" t="str">
        <f>IF(ISTEXT('Unpublished CMETs'!B20:B20),'Unpublished CMETs'!B20:B20,"")</f>
        <v/>
      </c>
      <c r="D549" s="1" t="str">
        <f>IF(ISTEXT('Unpublished CMETs'!C20:C20),'Unpublished CMETs'!C20:C20,"")</f>
        <v/>
      </c>
      <c r="E549" s="1" t="str">
        <f>IF(ISNUMBER('Unpublished CMETs'!D20:D20),'Unpublished CMETs'!D20:D20,"")</f>
        <v/>
      </c>
      <c r="F549" s="1" t="str">
        <f ca="1">IF(ISTEXT('Unpublished CMETs'!F20:F20),IF(TODAY()&gt;'Unpublished CMETs'!N20,"STATUS: RED - ",IF(TODAY()&gt;'Unpublished CMETs'!M20,"STATUS: YELLOW - ","STATUS: GREEN - "))&amp;'Unpublished CMETs'!F20:F20,"")</f>
        <v/>
      </c>
    </row>
    <row r="550" spans="1:6" s="70" customFormat="1">
      <c r="A550" s="73" t="s">
        <v>230</v>
      </c>
      <c r="B550" s="1" t="str">
        <f ca="1">IF(ISTEXT('Unpublished CMETs'!B21:B21),IF(TODAY()&gt;'Unpublished CMETs'!N21,'Unpublished CMETs'!A21:A21&amp;" - RED ",IF(TODAY()&gt;'Unpublished CMETs'!M21,'Unpublished CMETs'!A21:A21&amp;" - YELLOW ",'Unpublished CMETs'!A21:A21&amp;" - GREEN ")),"")</f>
        <v/>
      </c>
      <c r="C550" s="1" t="str">
        <f>IF(ISTEXT('Unpublished CMETs'!B21:B21),'Unpublished CMETs'!B21:B21,"")</f>
        <v/>
      </c>
      <c r="D550" s="1" t="str">
        <f>IF(ISTEXT('Unpublished CMETs'!C21:C21),'Unpublished CMETs'!C21:C21,"")</f>
        <v/>
      </c>
      <c r="E550" s="1" t="str">
        <f>IF(ISNUMBER('Unpublished CMETs'!D21:D21),'Unpublished CMETs'!D21:D21,"")</f>
        <v/>
      </c>
      <c r="F550" s="1" t="str">
        <f ca="1">IF(ISTEXT('Unpublished CMETs'!F21:F21),IF(TODAY()&gt;'Unpublished CMETs'!N21,"STATUS: RED - ",IF(TODAY()&gt;'Unpublished CMETs'!M21,"STATUS: YELLOW - ","STATUS: GREEN - "))&amp;'Unpublished CMETs'!F21:F21,"")</f>
        <v/>
      </c>
    </row>
    <row r="551" spans="1:6" s="70" customFormat="1">
      <c r="A551" s="73" t="s">
        <v>231</v>
      </c>
      <c r="B551" s="1" t="str">
        <f ca="1">IF(ISTEXT('Unpublished CMETs'!B22:B22),IF(TODAY()&gt;'Unpublished CMETs'!N22,'Unpublished CMETs'!A22:A22&amp;" - RED ",IF(TODAY()&gt;'Unpublished CMETs'!M22,'Unpublished CMETs'!A22:A22&amp;" - YELLOW ",'Unpublished CMETs'!A22:A22&amp;" - GREEN ")),"")</f>
        <v/>
      </c>
      <c r="C551" s="1" t="str">
        <f>IF(ISTEXT('Unpublished CMETs'!B22:B22),'Unpublished CMETs'!B22:B22,"")</f>
        <v/>
      </c>
      <c r="D551" s="1" t="str">
        <f>IF(ISTEXT('Unpublished CMETs'!C22:C22),'Unpublished CMETs'!C22:C22,"")</f>
        <v/>
      </c>
      <c r="E551" s="1" t="str">
        <f>IF(ISNUMBER('Unpublished CMETs'!D22:D22),'Unpublished CMETs'!D22:D22,"")</f>
        <v/>
      </c>
      <c r="F551" s="1" t="str">
        <f ca="1">IF(ISTEXT('Unpublished CMETs'!F22:F22),IF(TODAY()&gt;'Unpublished CMETs'!N22,"STATUS: RED - ",IF(TODAY()&gt;'Unpublished CMETs'!M22,"STATUS: YELLOW - ","STATUS: GREEN - "))&amp;'Unpublished CMETs'!F22:F22,"")</f>
        <v/>
      </c>
    </row>
    <row r="552" spans="1:6" s="70" customFormat="1">
      <c r="A552" s="73" t="s">
        <v>232</v>
      </c>
      <c r="B552" s="1" t="str">
        <f ca="1">IF(ISTEXT('Unpublished CMETs'!B23:B23),IF(TODAY()&gt;'Unpublished CMETs'!N23,'Unpublished CMETs'!A23:A23&amp;" - RED ",IF(TODAY()&gt;'Unpublished CMETs'!M23,'Unpublished CMETs'!A23:A23&amp;" - YELLOW ",'Unpublished CMETs'!A23:A23&amp;" - GREEN ")),"")</f>
        <v/>
      </c>
      <c r="C552" s="1" t="str">
        <f>IF(ISTEXT('Unpublished CMETs'!B23:B23),'Unpublished CMETs'!B23:B23,"")</f>
        <v/>
      </c>
      <c r="D552" s="1" t="str">
        <f>IF(ISTEXT('Unpublished CMETs'!C23:C23),'Unpublished CMETs'!C23:C23,"")</f>
        <v/>
      </c>
      <c r="E552" s="1" t="str">
        <f>IF(ISNUMBER('Unpublished CMETs'!D23:D23),'Unpublished CMETs'!D23:D23,"")</f>
        <v/>
      </c>
      <c r="F552" s="1" t="str">
        <f ca="1">IF(ISTEXT('Unpublished CMETs'!F23:F23),IF(TODAY()&gt;'Unpublished CMETs'!N23,"STATUS: RED - ",IF(TODAY()&gt;'Unpublished CMETs'!M23,"STATUS: YELLOW - ","STATUS: GREEN - "))&amp;'Unpublished CMETs'!F23:F23,"")</f>
        <v/>
      </c>
    </row>
    <row r="553" spans="1:6" s="70" customFormat="1">
      <c r="A553" s="73" t="s">
        <v>233</v>
      </c>
      <c r="B553" s="1" t="str">
        <f ca="1">IF(ISTEXT('Unpublished CMETs'!B24:B24),IF(TODAY()&gt;'Unpublished CMETs'!N24,'Unpublished CMETs'!A24:A24&amp;" - RED ",IF(TODAY()&gt;'Unpublished CMETs'!M24,'Unpublished CMETs'!A24:A24&amp;" - YELLOW ",'Unpublished CMETs'!A24:A24&amp;" - GREEN ")),"")</f>
        <v/>
      </c>
      <c r="C553" s="1" t="str">
        <f>IF(ISTEXT('Unpublished CMETs'!B24:B24),'Unpublished CMETs'!B24:B24,"")</f>
        <v/>
      </c>
      <c r="D553" s="1" t="str">
        <f>IF(ISTEXT('Unpublished CMETs'!C24:C24),'Unpublished CMETs'!C24:C24,"")</f>
        <v/>
      </c>
      <c r="E553" s="1" t="str">
        <f>IF(ISNUMBER('Unpublished CMETs'!D24:D24),'Unpublished CMETs'!D24:D24,"")</f>
        <v/>
      </c>
      <c r="F553" s="1" t="str">
        <f ca="1">IF(ISTEXT('Unpublished CMETs'!F24:F24),IF(TODAY()&gt;'Unpublished CMETs'!N24,"STATUS: RED - ",IF(TODAY()&gt;'Unpublished CMETs'!M24,"STATUS: YELLOW - ","STATUS: GREEN - "))&amp;'Unpublished CMETs'!F24:F24,"")</f>
        <v/>
      </c>
    </row>
    <row r="554" spans="1:6" s="70" customFormat="1">
      <c r="A554" s="73" t="s">
        <v>1251</v>
      </c>
      <c r="B554" s="1" t="str">
        <f ca="1">IF(ISTEXT('Unpublished CMETs'!B25:B25),IF(TODAY()&gt;'Unpublished CMETs'!N25,'Unpublished CMETs'!A25:A25&amp;" - RED ",IF(TODAY()&gt;'Unpublished CMETs'!M25,'Unpublished CMETs'!A25:A25&amp;" - YELLOW ",'Unpublished CMETs'!A25:A25&amp;" - GREEN ")),"")</f>
        <v/>
      </c>
      <c r="C554" s="1" t="str">
        <f>IF(ISTEXT('Unpublished CMETs'!B25:B25),'Unpublished CMETs'!B25:B25,"")</f>
        <v/>
      </c>
      <c r="D554" s="1" t="str">
        <f>IF(ISTEXT('Unpublished CMETs'!C25:C25),'Unpublished CMETs'!C25:C25,"")</f>
        <v/>
      </c>
      <c r="E554" s="1" t="str">
        <f>IF(ISNUMBER('Unpublished CMETs'!D25:D25),'Unpublished CMETs'!D25:D25,"")</f>
        <v/>
      </c>
      <c r="F554" s="1" t="str">
        <f ca="1">IF(ISTEXT('Unpublished CMETs'!F25:F25),IF(TODAY()&gt;'Unpublished CMETs'!N25,"STATUS: RED - ",IF(TODAY()&gt;'Unpublished CMETs'!M25,"STATUS: YELLOW - ","STATUS: GREEN - "))&amp;'Unpublished CMETs'!F25:F25,"")</f>
        <v/>
      </c>
    </row>
    <row r="555" spans="1:6" ht="79.2">
      <c r="A555" s="73" t="s">
        <v>1096</v>
      </c>
      <c r="B555" s="1" t="str">
        <f>IF(ISTEXT('5 Year Anniversary'!A2:A2),'5 Year Anniversary'!A2:A2,"")</f>
        <v>Reached 5Yr Anniversary</v>
      </c>
      <c r="C555" s="1" t="str">
        <f>IF(ISTEXT('5 Year Anniversary'!B2:B2),'5 Year Anniversary'!B2:B2,"")</f>
        <v>Implementable Technology Specifications Work Group</v>
      </c>
      <c r="D555" s="1" t="str">
        <f>IF(ISTEXT('5 Year Anniversary'!C2:C2),'5 Year Anniversary'!C2:C2,"")</f>
        <v>Reaffirm HL7 Version 3 Standard: Transport Specification - MLLP, Release 2</v>
      </c>
      <c r="E555" s="1">
        <f>IF(ISNUMBER('5 Year Anniversary'!E2:E2),'5 Year Anniversary'!E2:E2,"")</f>
        <v>1386</v>
      </c>
      <c r="F555" s="1" t="str">
        <f>IF(ISTEXT('5 Year Anniversary'!G2:G2),"Pjt Status: "&amp;'5 Year Anniversary'!G2:G2&amp;" -- "&amp;'5 Year Anniversary'!F2:F2,"")</f>
        <v>Pjt Status: Normative - Reconcile -- 2018 May Ballot Cycle Info: NORMATIVE
Ballot results: Met basic vote requirements. 2 Negatives to reconcile
Document Name: Reaffirmation of HL7 Version 3 Standard: Transport Specification - MLLP, Release 2</v>
      </c>
    </row>
    <row r="556" spans="1:6" ht="79.2">
      <c r="A556" s="73" t="s">
        <v>1097</v>
      </c>
      <c r="B556" s="1" t="str">
        <f>IF(ISTEXT('5 Year Anniversary'!A3:A3),'5 Year Anniversary'!A3:A3,"")</f>
        <v>Reached 5Yr Anniversary</v>
      </c>
      <c r="C556" s="1" t="str">
        <f>IF(ISTEXT('5 Year Anniversary'!B3:B3),'5 Year Anniversary'!B3:B3,"")</f>
        <v>Infrastructure and Messaging Work Group</v>
      </c>
      <c r="D556" s="1" t="str">
        <f>IF(ISTEXT('5 Year Anniversary'!C3:C3),'5 Year Anniversary'!C3:C3,"")</f>
        <v>Reaffirm HL7 Version 3 Standard: Master File/Registry Infrastructure R1</v>
      </c>
      <c r="E556" s="1">
        <f>IF(ISNUMBER('5 Year Anniversary'!E3:E3),'5 Year Anniversary'!E3:E3,"")</f>
        <v>1185</v>
      </c>
      <c r="F556" s="1" t="str">
        <f>IF(ISTEXT('5 Year Anniversary'!G3:G3),"Pjt Status: "&amp;'5 Year Anniversary'!G3:G3&amp;" -- "&amp;'5 Year Anniversary'!F3:F3,"")</f>
        <v>Pjt Status: Normative - Notify -- 2018 May Ballot Cycle Info: NORMATIVE
Ballot results: Met basic vote requirements. 0 Negatives to reconcile
Document Name: Reaffirmation of V3 Master File/Registry Infrastructure, Release 1</v>
      </c>
    </row>
    <row r="557" spans="1:6">
      <c r="A557" s="73" t="s">
        <v>1098</v>
      </c>
      <c r="B557" s="1" t="str">
        <f>IF(ISTEXT('5 Year Anniversary'!#REF!),'5 Year Anniversary'!#REF!,"")</f>
        <v/>
      </c>
      <c r="C557" s="1" t="str">
        <f>IF(ISTEXT('5 Year Anniversary'!#REF!),'5 Year Anniversary'!#REF!,"")</f>
        <v/>
      </c>
      <c r="D557" s="1" t="str">
        <f>IF(ISTEXT('5 Year Anniversary'!#REF!),'5 Year Anniversary'!#REF!,"")</f>
        <v/>
      </c>
      <c r="E557" s="1" t="str">
        <f>IF(ISNUMBER('5 Year Anniversary'!#REF!),'5 Year Anniversary'!#REF!,"")</f>
        <v/>
      </c>
      <c r="F557" s="1" t="str">
        <f>IF(ISTEXT('5 Year Anniversary'!#REF!),"Pjt Status: "&amp;'5 Year Anniversary'!#REF!&amp;" -- "&amp;'5 Year Anniversary'!#REF!,"")</f>
        <v/>
      </c>
    </row>
    <row r="558" spans="1:6" ht="79.2">
      <c r="A558" s="73" t="s">
        <v>1099</v>
      </c>
      <c r="B558" s="1" t="str">
        <f>IF(ISTEXT('5 Year Anniversary'!A4:A4),'5 Year Anniversary'!A4:A4,"")</f>
        <v>Reached 5Yr Anniversary</v>
      </c>
      <c r="C558" s="1" t="str">
        <f>IF(ISTEXT('5 Year Anniversary'!B4:B4),'5 Year Anniversary'!B4:B4,"")</f>
        <v>Modeling and Methodology Work Group</v>
      </c>
      <c r="D558" s="1" t="str">
        <f>IF(ISTEXT('5 Year Anniversary'!C4:C4),'5 Year Anniversary'!C4:C4,"")</f>
        <v>Reaffirm HL7 Verson 3 Standard: Data Types - Abstract Specification, R2</v>
      </c>
      <c r="E558" s="1">
        <f>IF(ISNUMBER('5 Year Anniversary'!E4:E4),'5 Year Anniversary'!E4:E4,"")</f>
        <v>1283</v>
      </c>
      <c r="F558" s="1" t="str">
        <f>IF(ISTEXT('5 Year Anniversary'!G4:G4),"Pjt Status: "&amp;'5 Year Anniversary'!G4:G4&amp;" -- "&amp;'5 Year Anniversary'!F4:F4,"")</f>
        <v>Pjt Status: Normative - Reconcile -- 2018 Jan Ballot Cycle Info: NORMATIVE           
Ballot results: Met basic vote requirements. 1 Negative to reconcile
Document Name: Reaffirmation of HL7 Version 3 Standard: Data Types - Abstract Specification, Release 2</v>
      </c>
    </row>
    <row r="559" spans="1:6" ht="26.4">
      <c r="A559" s="73" t="s">
        <v>1100</v>
      </c>
      <c r="B559" s="1" t="str">
        <f>IF(ISTEXT('5 Year Anniversary'!A5:A5),'5 Year Anniversary'!A5:A5,"")</f>
        <v>Reached 5Yr Anniversary</v>
      </c>
      <c r="C559" s="1" t="str">
        <f>IF(ISTEXT('5 Year Anniversary'!B5:B5),'5 Year Anniversary'!B5:B5,"")</f>
        <v>Orders and Observations Work Group</v>
      </c>
      <c r="D559" s="1" t="str">
        <f>IF(ISTEXT('5 Year Anniversary'!C5:C5),'5 Year Anniversary'!C5:C5,"")</f>
        <v>Reaffirm HL7 Version 3 Standard: Implantable Device Cardiac - Follow-up Device Summary, Release 2</v>
      </c>
      <c r="E559" s="1">
        <f>IF(ISNUMBER('5 Year Anniversary'!E5:E5),'5 Year Anniversary'!E5:E5,"")</f>
        <v>1362</v>
      </c>
      <c r="F559" s="1" t="str">
        <f>IF(ISTEXT('5 Year Anniversary'!G5:G5),"Pjt Status: "&amp;'5 Year Anniversary'!G5:G5&amp;" -- "&amp;'5 Year Anniversary'!F5:F5,"")</f>
        <v>Pjt Status: Active Project (Resources assigned to pjt) -- 0</v>
      </c>
    </row>
    <row r="560" spans="1:6" ht="26.4">
      <c r="A560" s="73" t="s">
        <v>1101</v>
      </c>
      <c r="B560" s="1" t="str">
        <f>IF(ISTEXT('5 Year Anniversary'!A6:A6),'5 Year Anniversary'!A6:A6,"")</f>
        <v>Reached 5Yr Anniversary</v>
      </c>
      <c r="C560" s="1" t="str">
        <f>IF(ISTEXT('5 Year Anniversary'!B6:B6),'5 Year Anniversary'!B6:B6,"")</f>
        <v>Services Oriented Architecture Work Group</v>
      </c>
      <c r="D560" s="1" t="str">
        <f>IF(ISTEXT('5 Year Anniversary'!C6:C6),'5 Year Anniversary'!C6:C6,"")</f>
        <v>Reaffirm HL7 Version 3 Standard: Retrieve, Locate, and Update Service (RLUS), Release 1</v>
      </c>
      <c r="E560" s="1">
        <f>IF(ISNUMBER('5 Year Anniversary'!E6:E6),'5 Year Anniversary'!E6:E6,"")</f>
        <v>1359</v>
      </c>
      <c r="F560" s="1" t="str">
        <f>IF(ISTEXT('5 Year Anniversary'!G6:G6),"Pjt Status: "&amp;'5 Year Anniversary'!G6:G6&amp;" -- "&amp;'5 Year Anniversary'!F6:F6,"")</f>
        <v>Pjt Status: Active Project (Resources assigned to pjt) -- 0</v>
      </c>
    </row>
    <row r="561" spans="1:6">
      <c r="A561" s="73" t="s">
        <v>1102</v>
      </c>
      <c r="B561" s="1" t="str">
        <f>IF(ISTEXT('5 Year Anniversary'!A7:A7),'5 Year Anniversary'!A7:A7,"")</f>
        <v/>
      </c>
      <c r="C561" s="1" t="str">
        <f>IF(ISTEXT('5 Year Anniversary'!B7:B7),'5 Year Anniversary'!B7:B7,"")</f>
        <v/>
      </c>
      <c r="D561" s="1" t="str">
        <f>IF(ISTEXT('5 Year Anniversary'!C7:C7),'5 Year Anniversary'!C7:C7,"")</f>
        <v/>
      </c>
      <c r="E561" s="1" t="str">
        <f>IF(ISNUMBER('5 Year Anniversary'!E7:E7),'5 Year Anniversary'!E7:E7,"")</f>
        <v/>
      </c>
      <c r="F561" s="1" t="str">
        <f>IF(ISTEXT('5 Year Anniversary'!G7:G7),"Pjt Status: "&amp;'5 Year Anniversary'!G7:G7&amp;" -- "&amp;'5 Year Anniversary'!F7:F7,"")</f>
        <v/>
      </c>
    </row>
    <row r="562" spans="1:6">
      <c r="A562" s="73" t="s">
        <v>1103</v>
      </c>
      <c r="B562" s="1" t="str">
        <f>IF(ISTEXT('5 Year Anniversary'!A8:A8),'5 Year Anniversary'!A8:A8,"")</f>
        <v/>
      </c>
      <c r="C562" s="1" t="str">
        <f>IF(ISTEXT('5 Year Anniversary'!B8:B8),'5 Year Anniversary'!B8:B8,"")</f>
        <v/>
      </c>
      <c r="D562" s="1" t="str">
        <f>IF(ISTEXT('5 Year Anniversary'!C8:C8),'5 Year Anniversary'!C8:C8,"")</f>
        <v/>
      </c>
      <c r="E562" s="1" t="str">
        <f>IF(ISNUMBER('5 Year Anniversary'!E8:E8),'5 Year Anniversary'!E8:E8,"")</f>
        <v/>
      </c>
      <c r="F562" s="1" t="str">
        <f>IF(ISTEXT('5 Year Anniversary'!G8:G8),"Pjt Status: "&amp;'5 Year Anniversary'!G8:G8&amp;" -- "&amp;'5 Year Anniversary'!F8:F8,"")</f>
        <v/>
      </c>
    </row>
    <row r="563" spans="1:6">
      <c r="A563" s="73" t="s">
        <v>1104</v>
      </c>
      <c r="B563" s="1" t="str">
        <f>IF(ISTEXT('5 Year Anniversary'!A9:A9),'5 Year Anniversary'!A9:A9,"")</f>
        <v/>
      </c>
      <c r="C563" s="1" t="str">
        <f>IF(ISTEXT('5 Year Anniversary'!B9:B9),'5 Year Anniversary'!B9:B9,"")</f>
        <v/>
      </c>
      <c r="D563" s="1" t="str">
        <f>IF(ISTEXT('5 Year Anniversary'!C9:C9),'5 Year Anniversary'!C9:C9,"")</f>
        <v/>
      </c>
      <c r="E563" s="1" t="str">
        <f>IF(ISNUMBER('5 Year Anniversary'!E9:E9),'5 Year Anniversary'!E9:E9,"")</f>
        <v/>
      </c>
      <c r="F563" s="1" t="str">
        <f>IF(ISTEXT('5 Year Anniversary'!G9:G9),"Pjt Status: "&amp;'5 Year Anniversary'!G9:G9&amp;" -- "&amp;'5 Year Anniversary'!F9:F9,"")</f>
        <v/>
      </c>
    </row>
    <row r="564" spans="1:6">
      <c r="A564" s="73" t="s">
        <v>1105</v>
      </c>
      <c r="B564" s="1" t="str">
        <f>IF(ISTEXT('5 Year Anniversary'!A10:A10),'5 Year Anniversary'!A10:A10,"")</f>
        <v/>
      </c>
      <c r="C564" s="1" t="str">
        <f>IF(ISTEXT('5 Year Anniversary'!B10:B10),'5 Year Anniversary'!B10:B10,"")</f>
        <v/>
      </c>
      <c r="D564" s="1" t="str">
        <f>IF(ISTEXT('5 Year Anniversary'!C10:C10),'5 Year Anniversary'!C10:C10,"")</f>
        <v/>
      </c>
      <c r="E564" s="1" t="str">
        <f>IF(ISNUMBER('5 Year Anniversary'!E10:E10),'5 Year Anniversary'!E10:E10,"")</f>
        <v/>
      </c>
      <c r="F564" s="1" t="str">
        <f>IF(ISTEXT('5 Year Anniversary'!G10:G10),"Pjt Status: "&amp;'5 Year Anniversary'!G10:G10&amp;" -- "&amp;'5 Year Anniversary'!F10:F10,"")</f>
        <v/>
      </c>
    </row>
    <row r="565" spans="1:6">
      <c r="A565" s="73" t="s">
        <v>1106</v>
      </c>
      <c r="B565" s="1" t="str">
        <f>IF(ISTEXT('5 Year Anniversary'!A11:A11),'5 Year Anniversary'!A11:A11,"")</f>
        <v/>
      </c>
      <c r="C565" s="1" t="str">
        <f>IF(ISTEXT('5 Year Anniversary'!B11:B11),'5 Year Anniversary'!B11:B11,"")</f>
        <v/>
      </c>
      <c r="D565" s="1" t="str">
        <f>IF(ISTEXT('5 Year Anniversary'!C11:C11),'5 Year Anniversary'!C11:C11,"")</f>
        <v/>
      </c>
      <c r="E565" s="1" t="str">
        <f>IF(ISNUMBER('5 Year Anniversary'!E11:E11),'5 Year Anniversary'!E11:E11,"")</f>
        <v/>
      </c>
      <c r="F565" s="1" t="str">
        <f>IF(ISTEXT('5 Year Anniversary'!G11:G11),"Pjt Status: "&amp;'5 Year Anniversary'!G11:G11&amp;" -- "&amp;'5 Year Anniversary'!F11:F11,"")</f>
        <v/>
      </c>
    </row>
    <row r="566" spans="1:6">
      <c r="A566" s="73" t="s">
        <v>1107</v>
      </c>
      <c r="B566" s="1" t="str">
        <f>IF(ISTEXT('5 Year Anniversary'!A12:A12),'5 Year Anniversary'!A12:A12,"")</f>
        <v/>
      </c>
      <c r="C566" s="1" t="str">
        <f>IF(ISTEXT('5 Year Anniversary'!B12:B12),'5 Year Anniversary'!B12:B12,"")</f>
        <v/>
      </c>
      <c r="D566" s="1" t="str">
        <f>IF(ISTEXT('5 Year Anniversary'!C12:C12),'5 Year Anniversary'!C12:C12,"")</f>
        <v/>
      </c>
      <c r="E566" s="1" t="str">
        <f>IF(ISNUMBER('5 Year Anniversary'!E12:E12),'5 Year Anniversary'!E12:E12,"")</f>
        <v/>
      </c>
      <c r="F566" s="1" t="str">
        <f>IF(ISTEXT('5 Year Anniversary'!G12:G12),"Pjt Status: "&amp;'5 Year Anniversary'!G12:G12&amp;" -- "&amp;'5 Year Anniversary'!F12:F12,"")</f>
        <v/>
      </c>
    </row>
    <row r="567" spans="1:6">
      <c r="A567" s="73" t="s">
        <v>1108</v>
      </c>
      <c r="B567" s="1" t="str">
        <f>IF(ISTEXT('5 Year Anniversary'!A13:A13),'5 Year Anniversary'!A13:A13,"")</f>
        <v/>
      </c>
      <c r="C567" s="1" t="str">
        <f>IF(ISTEXT('5 Year Anniversary'!B13:B13),'5 Year Anniversary'!B13:B13,"")</f>
        <v/>
      </c>
      <c r="D567" s="1" t="str">
        <f>IF(ISTEXT('5 Year Anniversary'!C13:C13),'5 Year Anniversary'!C13:C13,"")</f>
        <v/>
      </c>
      <c r="E567" s="1" t="str">
        <f>IF(ISNUMBER('5 Year Anniversary'!E13:E13),'5 Year Anniversary'!E13:E13,"")</f>
        <v/>
      </c>
      <c r="F567" s="1" t="str">
        <f>IF(ISTEXT('5 Year Anniversary'!G13:G13),"Pjt Status: "&amp;'5 Year Anniversary'!G13:G13&amp;" -- "&amp;'5 Year Anniversary'!F13:F13,"")</f>
        <v/>
      </c>
    </row>
    <row r="568" spans="1:6">
      <c r="A568" s="73" t="s">
        <v>1109</v>
      </c>
      <c r="B568" s="1" t="str">
        <f>IF(ISTEXT('5 Year Anniversary'!A14:A14),'5 Year Anniversary'!A14:A14,"")</f>
        <v/>
      </c>
      <c r="C568" s="1" t="str">
        <f>IF(ISTEXT('5 Year Anniversary'!B14:B14),'5 Year Anniversary'!B14:B14,"")</f>
        <v/>
      </c>
      <c r="D568" s="1" t="str">
        <f>IF(ISTEXT('5 Year Anniversary'!C14:C14),'5 Year Anniversary'!C14:C14,"")</f>
        <v/>
      </c>
      <c r="E568" s="1" t="str">
        <f>IF(ISNUMBER('5 Year Anniversary'!E14:E14),'5 Year Anniversary'!E14:E14,"")</f>
        <v/>
      </c>
      <c r="F568" s="1" t="str">
        <f>IF(ISTEXT('5 Year Anniversary'!G14:G14),"Pjt Status: "&amp;'5 Year Anniversary'!G14:G14&amp;" -- "&amp;'5 Year Anniversary'!F14:F14,"")</f>
        <v/>
      </c>
    </row>
    <row r="569" spans="1:6">
      <c r="A569" s="73" t="s">
        <v>1110</v>
      </c>
      <c r="B569" s="1" t="str">
        <f>IF(ISTEXT('5 Year Anniversary'!A15:A15),'5 Year Anniversary'!A15:A15,"")</f>
        <v/>
      </c>
      <c r="C569" s="1" t="str">
        <f>IF(ISTEXT('5 Year Anniversary'!B15:B15),'5 Year Anniversary'!B15:B15,"")</f>
        <v/>
      </c>
      <c r="D569" s="1" t="str">
        <f>IF(ISTEXT('5 Year Anniversary'!C15:C15),'5 Year Anniversary'!C15:C15,"")</f>
        <v/>
      </c>
      <c r="E569" s="1" t="str">
        <f>IF(ISNUMBER('5 Year Anniversary'!E15:E15),'5 Year Anniversary'!E15:E15,"")</f>
        <v/>
      </c>
      <c r="F569" s="1" t="str">
        <f>IF(ISTEXT('5 Year Anniversary'!G15:G15),"Pjt Status: "&amp;'5 Year Anniversary'!G15:G15&amp;" -- "&amp;'5 Year Anniversary'!F15:F15,"")</f>
        <v/>
      </c>
    </row>
    <row r="570" spans="1:6">
      <c r="A570" s="73" t="s">
        <v>1111</v>
      </c>
      <c r="B570" s="1" t="str">
        <f>IF(ISTEXT('5 Year Anniversary'!A16:A16),'5 Year Anniversary'!A16:A16,"")</f>
        <v/>
      </c>
      <c r="C570" s="1" t="str">
        <f>IF(ISTEXT('5 Year Anniversary'!B16:B16),'5 Year Anniversary'!B16:B16,"")</f>
        <v/>
      </c>
      <c r="D570" s="1" t="str">
        <f>IF(ISTEXT('5 Year Anniversary'!C16:C16),'5 Year Anniversary'!C16:C16,"")</f>
        <v/>
      </c>
      <c r="E570" s="1" t="str">
        <f>IF(ISNUMBER('5 Year Anniversary'!E16:E16),'5 Year Anniversary'!E16:E16,"")</f>
        <v/>
      </c>
      <c r="F570" s="1" t="str">
        <f>IF(ISTEXT('5 Year Anniversary'!G16:G16),"Pjt Status: "&amp;'5 Year Anniversary'!G16:G16&amp;" -- "&amp;'5 Year Anniversary'!F16:F16,"")</f>
        <v/>
      </c>
    </row>
    <row r="571" spans="1:6">
      <c r="A571" s="73" t="s">
        <v>1112</v>
      </c>
      <c r="B571" s="1" t="str">
        <f>IF(ISTEXT('5 Year Anniversary'!A17:A17),'5 Year Anniversary'!A17:A17,"")</f>
        <v/>
      </c>
      <c r="C571" s="1" t="str">
        <f>IF(ISTEXT('5 Year Anniversary'!B17:B17),'5 Year Anniversary'!B17:B17,"")</f>
        <v/>
      </c>
      <c r="D571" s="1" t="str">
        <f>IF(ISTEXT('5 Year Anniversary'!C17:C17),'5 Year Anniversary'!C17:C17,"")</f>
        <v/>
      </c>
      <c r="E571" s="1" t="str">
        <f>IF(ISNUMBER('5 Year Anniversary'!E17:E17),'5 Year Anniversary'!E17:E17,"")</f>
        <v/>
      </c>
      <c r="F571" s="1" t="str">
        <f>IF(ISTEXT('5 Year Anniversary'!G17:G17),"Pjt Status: "&amp;'5 Year Anniversary'!G17:G17&amp;" -- "&amp;'5 Year Anniversary'!F17:F17,"")</f>
        <v/>
      </c>
    </row>
    <row r="572" spans="1:6">
      <c r="A572" s="73" t="s">
        <v>1113</v>
      </c>
      <c r="B572" s="1" t="str">
        <f>IF(ISTEXT('5 Year Anniversary'!A18:A18),'5 Year Anniversary'!A18:A18,"")</f>
        <v/>
      </c>
      <c r="C572" s="1" t="str">
        <f>IF(ISTEXT('5 Year Anniversary'!B18:B18),'5 Year Anniversary'!B18:B18,"")</f>
        <v/>
      </c>
      <c r="D572" s="1" t="str">
        <f>IF(ISTEXT('5 Year Anniversary'!C18:C18),'5 Year Anniversary'!C18:C18,"")</f>
        <v/>
      </c>
      <c r="E572" s="1" t="str">
        <f>IF(ISNUMBER('5 Year Anniversary'!E18:E18),'5 Year Anniversary'!E18:E18,"")</f>
        <v/>
      </c>
      <c r="F572" s="1" t="str">
        <f>IF(ISTEXT('5 Year Anniversary'!G18:G18),"Pjt Status: "&amp;'5 Year Anniversary'!G18:G18&amp;" -- "&amp;'5 Year Anniversary'!F18:F18,"")</f>
        <v/>
      </c>
    </row>
    <row r="573" spans="1:6">
      <c r="A573" s="73" t="s">
        <v>1114</v>
      </c>
      <c r="B573" s="1" t="str">
        <f>IF(ISTEXT('5 Year Anniversary'!A19:A19),'5 Year Anniversary'!A19:A19,"")</f>
        <v/>
      </c>
      <c r="C573" s="1" t="str">
        <f>IF(ISTEXT('5 Year Anniversary'!B19:B19),'5 Year Anniversary'!B19:B19,"")</f>
        <v/>
      </c>
      <c r="D573" s="1" t="str">
        <f>IF(ISTEXT('5 Year Anniversary'!C19:C19),'5 Year Anniversary'!C19:C19,"")</f>
        <v/>
      </c>
      <c r="E573" s="1" t="str">
        <f>IF(ISNUMBER('5 Year Anniversary'!E19:E19),'5 Year Anniversary'!E19:E19,"")</f>
        <v/>
      </c>
      <c r="F573" s="1" t="str">
        <f>IF(ISTEXT('5 Year Anniversary'!G19:G19),"Pjt Status: "&amp;'5 Year Anniversary'!G19:G19&amp;" -- "&amp;'5 Year Anniversary'!F19:F19,"")</f>
        <v/>
      </c>
    </row>
    <row r="574" spans="1:6">
      <c r="A574" s="73" t="s">
        <v>1115</v>
      </c>
      <c r="B574" s="1" t="str">
        <f>IF(ISTEXT('5 Year Anniversary'!A20:A20),'5 Year Anniversary'!A20:A20,"")</f>
        <v/>
      </c>
      <c r="C574" s="1" t="str">
        <f>IF(ISTEXT('5 Year Anniversary'!B20:B20),'5 Year Anniversary'!B20:B20,"")</f>
        <v/>
      </c>
      <c r="D574" s="1" t="str">
        <f>IF(ISTEXT('5 Year Anniversary'!C20:C20),'5 Year Anniversary'!C20:C20,"")</f>
        <v/>
      </c>
      <c r="E574" s="1" t="str">
        <f>IF(ISNUMBER('5 Year Anniversary'!E20:E20),'5 Year Anniversary'!E20:E20,"")</f>
        <v/>
      </c>
      <c r="F574" s="1" t="str">
        <f>IF(ISTEXT('5 Year Anniversary'!G20:G20),"Pjt Status: "&amp;'5 Year Anniversary'!G20:G20&amp;" -- "&amp;'5 Year Anniversary'!F20:F20,"")</f>
        <v/>
      </c>
    </row>
    <row r="575" spans="1:6">
      <c r="A575" s="73" t="s">
        <v>1116</v>
      </c>
      <c r="B575" s="1" t="str">
        <f>IF(ISTEXT('5 Year Anniversary'!A21:A21),'5 Year Anniversary'!A21:A21,"")</f>
        <v/>
      </c>
      <c r="C575" s="1" t="str">
        <f>IF(ISTEXT('5 Year Anniversary'!B21:B21),'5 Year Anniversary'!B21:B21,"")</f>
        <v/>
      </c>
      <c r="D575" s="1" t="str">
        <f>IF(ISTEXT('5 Year Anniversary'!C21:C21),'5 Year Anniversary'!C21:C21,"")</f>
        <v/>
      </c>
      <c r="E575" s="1" t="str">
        <f>IF(ISNUMBER('5 Year Anniversary'!E21:E21),'5 Year Anniversary'!E21:E21,"")</f>
        <v/>
      </c>
      <c r="F575" s="1" t="str">
        <f>IF(ISTEXT('5 Year Anniversary'!G21:G21),"Pjt Status: "&amp;'5 Year Anniversary'!G21:G21&amp;" -- "&amp;'5 Year Anniversary'!F21:F21,"")</f>
        <v/>
      </c>
    </row>
    <row r="576" spans="1:6">
      <c r="A576" s="73" t="s">
        <v>1117</v>
      </c>
      <c r="B576" s="1" t="str">
        <f>IF(ISTEXT('5 Year Anniversary'!A22:A22),'5 Year Anniversary'!A22:A22,"")</f>
        <v/>
      </c>
      <c r="C576" s="1" t="str">
        <f>IF(ISTEXT('5 Year Anniversary'!B22:B22),'5 Year Anniversary'!B22:B22,"")</f>
        <v/>
      </c>
      <c r="D576" s="1" t="str">
        <f>IF(ISTEXT('5 Year Anniversary'!C22:C22),'5 Year Anniversary'!C22:C22,"")</f>
        <v/>
      </c>
      <c r="E576" s="1" t="str">
        <f>IF(ISNUMBER('5 Year Anniversary'!E22:E22),'5 Year Anniversary'!E22:E22,"")</f>
        <v/>
      </c>
      <c r="F576" s="1" t="str">
        <f>IF(ISTEXT('5 Year Anniversary'!G22:G22),"Pjt Status: "&amp;'5 Year Anniversary'!G22:G22&amp;" -- "&amp;'5 Year Anniversary'!F22:F22,"")</f>
        <v/>
      </c>
    </row>
    <row r="577" spans="1:6">
      <c r="A577" s="73" t="s">
        <v>1118</v>
      </c>
      <c r="B577" s="1" t="str">
        <f>IF(ISTEXT('5 Year Anniversary'!A23:A23),'5 Year Anniversary'!A23:A23,"")</f>
        <v/>
      </c>
      <c r="C577" s="1" t="str">
        <f>IF(ISTEXT('5 Year Anniversary'!B23:B23),'5 Year Anniversary'!B23:B23,"")</f>
        <v/>
      </c>
      <c r="D577" s="1" t="str">
        <f>IF(ISTEXT('5 Year Anniversary'!C23:C23),'5 Year Anniversary'!C23:C23,"")</f>
        <v/>
      </c>
      <c r="E577" s="1" t="str">
        <f>IF(ISNUMBER('5 Year Anniversary'!E23:E23),'5 Year Anniversary'!E23:E23,"")</f>
        <v/>
      </c>
      <c r="F577" s="1" t="str">
        <f>IF(ISTEXT('5 Year Anniversary'!G23:G23),"Pjt Status: "&amp;'5 Year Anniversary'!G23:G23&amp;" -- "&amp;'5 Year Anniversary'!F23:F23,"")</f>
        <v/>
      </c>
    </row>
    <row r="578" spans="1:6">
      <c r="A578" s="73" t="s">
        <v>1119</v>
      </c>
      <c r="B578" s="1" t="str">
        <f>IF(ISTEXT('5 Year Anniversary'!A24:A24),'5 Year Anniversary'!A24:A24,"")</f>
        <v/>
      </c>
      <c r="C578" s="1" t="str">
        <f>IF(ISTEXT('5 Year Anniversary'!B24:B24),'5 Year Anniversary'!B24:B24,"")</f>
        <v/>
      </c>
      <c r="D578" s="1" t="str">
        <f>IF(ISTEXT('5 Year Anniversary'!C24:C24),'5 Year Anniversary'!C24:C24,"")</f>
        <v/>
      </c>
      <c r="E578" s="1" t="str">
        <f>IF(ISNUMBER('5 Year Anniversary'!E24:E24),'5 Year Anniversary'!E24:E24,"")</f>
        <v/>
      </c>
      <c r="F578" s="1" t="str">
        <f>IF(ISTEXT('5 Year Anniversary'!G24:G24),"Pjt Status: "&amp;'5 Year Anniversary'!G24:G24&amp;" -- "&amp;'5 Year Anniversary'!F24:F24,"")</f>
        <v/>
      </c>
    </row>
    <row r="579" spans="1:6" ht="39.6">
      <c r="A579" s="73" t="s">
        <v>1413</v>
      </c>
      <c r="B579" s="43" t="str">
        <f>IF(ISTEXT('PSS Lite Projects'!A2:A2),'PSS Lite Projects'!A2:A2,"")</f>
        <v>PSS Lite
Investigative
Project</v>
      </c>
      <c r="C579" s="1" t="str">
        <f>IF(ISTEXT('PSS Lite Projects'!B2:B2),'PSS Lite Projects'!B2:B2,"")</f>
        <v>CDA Management Group</v>
      </c>
      <c r="D579" s="1" t="str">
        <f>IF(ISTEXT('PSS Lite Projects'!D2:D2),'PSS Lite Projects'!D2:D2,"")</f>
        <v>Collaborative C-CDA R2.1 Template Review</v>
      </c>
      <c r="E579" s="1">
        <f>IF(ISNUMBER('PSS Lite Projects'!C2:C2),'PSS Lite Projects'!C2:C2,"")</f>
        <v>1437</v>
      </c>
      <c r="F579" s="1" t="str">
        <f ca="1">IF(ISTEXT('PSS Lite Projects'!A2:A2),IF(TODAY()&gt;'PSS Lite Projects'!F2,"STATUS: RED - ",IF(TODAY()+120&gt;'PSS Lite Projects'!F2,"STATUS: YELLOW - ","STATUS: GREEN -  "))&amp;"PSS LIte must advance by the following date: "&amp;TEXT('PSS Lite Projects'!F2:F2,"yyyy-mm-dd"),"")</f>
        <v>STATUS: GREEN -  PSS LIte must advance by the following date: 2019-04-24</v>
      </c>
    </row>
    <row r="580" spans="1:6" ht="39.6" customHeight="1">
      <c r="A580" s="73" t="s">
        <v>1414</v>
      </c>
      <c r="B580" s="43" t="str">
        <f>IF(ISTEXT('PSS Lite Projects'!A3:A3),'PSS Lite Projects'!A3:A3,"")</f>
        <v>PSS Lite
Investigative
Project</v>
      </c>
      <c r="C580" s="1" t="str">
        <f>IF(ISTEXT('PSS Lite Projects'!B3:B3),'PSS Lite Projects'!B3:B3,"")</f>
        <v>Process Improvement Work Group</v>
      </c>
      <c r="D580" s="1" t="str">
        <f>IF(ISTEXT('PSS Lite Projects'!D3:D3),'PSS Lite Projects'!D3:D3,"")</f>
        <v>Decision Making Practices (DMP) Simplification Project</v>
      </c>
      <c r="E580" s="1">
        <f>IF(ISNUMBER('PSS Lite Projects'!C3:C3),'PSS Lite Projects'!C3:C3,"")</f>
        <v>1334</v>
      </c>
      <c r="F580" s="1" t="str">
        <f ca="1">IF(ISTEXT('PSS Lite Projects'!A3:A3),IF(TODAY()&gt;'PSS Lite Projects'!F3,"STATUS: RED - ",IF(TODAY()+120&gt;'PSS Lite Projects'!F3,"STATUS: YELLOW - ","STATUS: GREEN -  "))&amp;"PSS LIte must advance by the following date: "&amp;TEXT('PSS Lite Projects'!F3:F3,"yyyy-mm-dd"),"")</f>
        <v>STATUS: RED - PSS LIte must advance by the following date: 2018-01-23</v>
      </c>
    </row>
    <row r="581" spans="1:6" ht="39.6" customHeight="1">
      <c r="A581" s="73" t="s">
        <v>1415</v>
      </c>
      <c r="B581" s="43" t="str">
        <f>IF(ISTEXT('PSS Lite Projects'!A4:A4),'PSS Lite Projects'!A4:A4,"")</f>
        <v>PSS Lite
Investigative
Project</v>
      </c>
      <c r="C581" s="1" t="str">
        <f>IF(ISTEXT('PSS Lite Projects'!B4:B4),'PSS Lite Projects'!B4:B4,"")</f>
        <v>Technical Steering Committee</v>
      </c>
      <c r="D581" s="1" t="str">
        <f>IF(ISTEXT('PSS Lite Projects'!D4:D4),'PSS Lite Projects'!D4:D4,"")</f>
        <v>Work Group Multi-Year Planning</v>
      </c>
      <c r="E581" s="1">
        <f>IF(ISNUMBER('PSS Lite Projects'!C4:C4),'PSS Lite Projects'!C4:C4,"")</f>
        <v>1219</v>
      </c>
      <c r="F581" s="1" t="str">
        <f ca="1">IF(ISTEXT('PSS Lite Projects'!A4:A4),IF(TODAY()&gt;'PSS Lite Projects'!F4,"STATUS: RED - ",IF(TODAY()+120&gt;'PSS Lite Projects'!F4,"STATUS: YELLOW - ","STATUS: GREEN -  "))&amp;"PSS LIte must advance by the following date: "&amp;TEXT('PSS Lite Projects'!F4:F4,"yyyy-mm-dd"),"")</f>
        <v>STATUS: RED - PSS LIte must advance by the following date: 2016-07-17</v>
      </c>
    </row>
    <row r="582" spans="1:6" ht="39.6" customHeight="1">
      <c r="A582" s="73" t="s">
        <v>1416</v>
      </c>
      <c r="B582" s="43" t="str">
        <f>IF(ISTEXT('PSS Lite Projects'!A5:A5),'PSS Lite Projects'!A5:A5,"")</f>
        <v>PSS Lite
Investigative
Project</v>
      </c>
      <c r="C582" s="1" t="str">
        <f>IF(ISTEXT('PSS Lite Projects'!B5:B5),'PSS Lite Projects'!B5:B5,"")</f>
        <v>Technical Steering Committee</v>
      </c>
      <c r="D582" s="1" t="str">
        <f>IF(ISTEXT('PSS Lite Projects'!D5:D5),'PSS Lite Projects'!D5:D5,"")</f>
        <v>Reference Domain Analysis Model (RDAM) Product Line Processes</v>
      </c>
      <c r="E582" s="1">
        <f>IF(ISNUMBER('PSS Lite Projects'!C5:C5),'PSS Lite Projects'!C5:C5,"")</f>
        <v>1414</v>
      </c>
      <c r="F582" s="1" t="str">
        <f ca="1">IF(ISTEXT('PSS Lite Projects'!A5:A5),IF(TODAY()&gt;'PSS Lite Projects'!F5,"STATUS: RED - ",IF(TODAY()+120&gt;'PSS Lite Projects'!F5,"STATUS: YELLOW - ","STATUS: GREEN -  "))&amp;"PSS LIte must advance by the following date: "&amp;TEXT('PSS Lite Projects'!F5:F5,"yyyy-mm-dd"),"")</f>
        <v>STATUS: YELLOW - PSS LIte must advance by the following date: 2018-11-23</v>
      </c>
    </row>
    <row r="583" spans="1:6" ht="66">
      <c r="A583" s="73" t="s">
        <v>1417</v>
      </c>
      <c r="B583" s="43" t="str">
        <f>IF(ISTEXT('PSS Lite Projects'!A6:A6),'PSS Lite Projects'!A6:A6,"")</f>
        <v>PSS Lite
Investigative
Project</v>
      </c>
      <c r="C583" s="1" t="str">
        <f>IF(ISTEXT('PSS Lite Projects'!B6:B6),'PSS Lite Projects'!B6:B6,"")</f>
        <v>Templates Work Group</v>
      </c>
      <c r="D583" s="1" t="str">
        <f>IF(ISTEXT('PSS Lite Projects'!D6:D6),'PSS Lite Projects'!D6:D6,"")</f>
        <v>Templates DSTU R1 formalization of the European Cross-Borders (epSOS) Patient Summary, ePrescription and eDispensation documents using ART-DECOR for optimal implementation guidance materials, validation and content testing support</v>
      </c>
      <c r="E583" s="1">
        <f>IF(ISNUMBER('PSS Lite Projects'!C6:C6),'PSS Lite Projects'!C6:C6,"")</f>
        <v>1205</v>
      </c>
      <c r="F583" s="1" t="str">
        <f ca="1">IF(ISTEXT('PSS Lite Projects'!A6:A6),IF(TODAY()&gt;'PSS Lite Projects'!F6,"STATUS: RED - ",IF(TODAY()+120&gt;'PSS Lite Projects'!F6,"STATUS: YELLOW - ","STATUS: GREEN -  "))&amp;"PSS LIte must advance by the following date: "&amp;TEXT('PSS Lite Projects'!F6:F6,"yyyy-mm-dd"),"")</f>
        <v>STATUS: RED - PSS LIte must advance by the following date: 2016-05-17</v>
      </c>
    </row>
    <row r="584" spans="1:6">
      <c r="A584" s="73" t="s">
        <v>1418</v>
      </c>
      <c r="B584" s="43" t="str">
        <f>IF(ISTEXT('PSS Lite Projects'!A7:A7),'PSS Lite Projects'!A7:A7,"")</f>
        <v/>
      </c>
      <c r="C584" s="1" t="str">
        <f>IF(ISTEXT('PSS Lite Projects'!B7:B7),'PSS Lite Projects'!B7:B7,"")</f>
        <v/>
      </c>
      <c r="D584" s="1" t="str">
        <f>IF(ISTEXT('PSS Lite Projects'!D7:D7),'PSS Lite Projects'!D7:D7,"")</f>
        <v/>
      </c>
      <c r="E584" s="1" t="str">
        <f>IF(ISNUMBER('PSS Lite Projects'!C7:C7),'PSS Lite Projects'!C7:C7,"")</f>
        <v/>
      </c>
      <c r="F584" s="1" t="str">
        <f ca="1">IF(ISTEXT('PSS Lite Projects'!A7:A7),IF(TODAY()&gt;'PSS Lite Projects'!F7,"STATUS: RED - ",IF(TODAY()+120&gt;'PSS Lite Projects'!F7,"STATUS: YELLOW - ","STATUS: GREEN -  "))&amp;"PSS LIte must advance by the following date: "&amp;TEXT('PSS Lite Projects'!F7:F7,"yyyy-mm-dd"),"")</f>
        <v/>
      </c>
    </row>
    <row r="585" spans="1:6">
      <c r="A585" s="73" t="s">
        <v>1419</v>
      </c>
      <c r="B585" s="43" t="str">
        <f>IF(ISTEXT('PSS Lite Projects'!A8:A8),'PSS Lite Projects'!A8:A8,"")</f>
        <v/>
      </c>
      <c r="C585" s="1" t="str">
        <f>IF(ISTEXT('PSS Lite Projects'!B8:B8),'PSS Lite Projects'!B8:B8,"")</f>
        <v/>
      </c>
      <c r="D585" s="1" t="str">
        <f>IF(ISTEXT('PSS Lite Projects'!D8:D8),'PSS Lite Projects'!D8:D8,"")</f>
        <v/>
      </c>
      <c r="E585" s="1" t="str">
        <f>IF(ISNUMBER('PSS Lite Projects'!C8:C8),'PSS Lite Projects'!C8:C8,"")</f>
        <v/>
      </c>
      <c r="F585" s="1" t="str">
        <f ca="1">IF(ISTEXT('PSS Lite Projects'!A8:A8),IF(TODAY()&gt;'PSS Lite Projects'!F8,"STATUS: RED - ",IF(TODAY()+120&gt;'PSS Lite Projects'!F8,"STATUS: YELLOW - ","STATUS: GREEN -  "))&amp;"PSS LIte must advance by the following date: "&amp;TEXT('PSS Lite Projects'!F8:F8,"yyyy-mm-dd"),"")</f>
        <v/>
      </c>
    </row>
    <row r="586" spans="1:6">
      <c r="A586" s="73" t="s">
        <v>1420</v>
      </c>
      <c r="B586" s="43" t="str">
        <f>IF(ISTEXT('PSS Lite Projects'!A9:A9),'PSS Lite Projects'!A9:A9,"")</f>
        <v/>
      </c>
      <c r="C586" s="1" t="str">
        <f>IF(ISTEXT('PSS Lite Projects'!B9:B9),'PSS Lite Projects'!B9:B9,"")</f>
        <v/>
      </c>
      <c r="D586" s="1" t="str">
        <f>IF(ISTEXT('PSS Lite Projects'!D9:D9),'PSS Lite Projects'!D9:D9,"")</f>
        <v/>
      </c>
      <c r="E586" s="1" t="str">
        <f>IF(ISNUMBER('PSS Lite Projects'!C9:C9),'PSS Lite Projects'!C9:C9,"")</f>
        <v/>
      </c>
      <c r="F586" s="1" t="str">
        <f ca="1">IF(ISTEXT('PSS Lite Projects'!A9:A9),IF(TODAY()&gt;'PSS Lite Projects'!F9,"STATUS: RED - ",IF(TODAY()+120&gt;'PSS Lite Projects'!F9,"STATUS: YELLOW - ","STATUS: GREEN -  "))&amp;"PSS LIte must advance by the following date: "&amp;TEXT('PSS Lite Projects'!F9:F9,"yyyy-mm-dd"),"")</f>
        <v/>
      </c>
    </row>
    <row r="587" spans="1:6">
      <c r="A587" s="73" t="s">
        <v>1421</v>
      </c>
      <c r="B587" s="43" t="str">
        <f>IF(ISTEXT('PSS Lite Projects'!A10:A10),'PSS Lite Projects'!A10:A10,"")</f>
        <v/>
      </c>
      <c r="C587" s="1" t="str">
        <f>IF(ISTEXT('PSS Lite Projects'!B10:B10),'PSS Lite Projects'!B10:B10,"")</f>
        <v/>
      </c>
      <c r="D587" s="1" t="str">
        <f>IF(ISTEXT('PSS Lite Projects'!D10:D10),'PSS Lite Projects'!D10:D10,"")</f>
        <v/>
      </c>
      <c r="E587" s="1" t="str">
        <f>IF(ISNUMBER('PSS Lite Projects'!C10:C10),'PSS Lite Projects'!C10:C10,"")</f>
        <v/>
      </c>
      <c r="F587" s="1" t="str">
        <f ca="1">IF(ISTEXT('PSS Lite Projects'!A10:A10),IF(TODAY()&gt;'PSS Lite Projects'!F10,"STATUS: RED - ",IF(TODAY()+120&gt;'PSS Lite Projects'!F10,"STATUS: YELLOW - ","STATUS: GREEN -  "))&amp;"PSS LIte must advance by the following date: "&amp;TEXT('PSS Lite Projects'!F10:F10,"yyyy-mm-dd"),"")</f>
        <v/>
      </c>
    </row>
    <row r="588" spans="1:6">
      <c r="A588" s="73" t="s">
        <v>1422</v>
      </c>
      <c r="B588" s="43" t="str">
        <f>IF(ISTEXT('PSS Lite Projects'!A11:A11),'PSS Lite Projects'!A11:A11,"")</f>
        <v/>
      </c>
      <c r="C588" s="1" t="str">
        <f>IF(ISTEXT('PSS Lite Projects'!B11:B11),'PSS Lite Projects'!B11:B11,"")</f>
        <v/>
      </c>
      <c r="D588" s="1" t="str">
        <f>IF(ISTEXT('PSS Lite Projects'!D11:D11),'PSS Lite Projects'!D11:D11,"")</f>
        <v/>
      </c>
      <c r="E588" s="1" t="str">
        <f>IF(ISNUMBER('PSS Lite Projects'!C11:C11),'PSS Lite Projects'!C11:C11,"")</f>
        <v/>
      </c>
      <c r="F588" s="1" t="str">
        <f ca="1">IF(ISTEXT('PSS Lite Projects'!A11:A11),IF(TODAY()&gt;'PSS Lite Projects'!F11,"STATUS: RED - ",IF(TODAY()+120&gt;'PSS Lite Projects'!F11,"STATUS: YELLOW - ","STATUS: GREEN -  "))&amp;"PSS LIte must advance by the following date: "&amp;TEXT('PSS Lite Projects'!F11:F11,"yyyy-mm-dd"),"")</f>
        <v/>
      </c>
    </row>
    <row r="589" spans="1:6">
      <c r="A589" s="73" t="s">
        <v>1423</v>
      </c>
      <c r="B589" s="43" t="str">
        <f>IF(ISTEXT('PSS Lite Projects'!A12:A12),'PSS Lite Projects'!A12:A12,"")</f>
        <v/>
      </c>
      <c r="C589" s="1" t="str">
        <f>IF(ISTEXT('PSS Lite Projects'!B12:B12),'PSS Lite Projects'!B12:B12,"")</f>
        <v/>
      </c>
      <c r="D589" s="1" t="str">
        <f>IF(ISTEXT('PSS Lite Projects'!D12:D12),'PSS Lite Projects'!D12:D12,"")</f>
        <v/>
      </c>
      <c r="E589" s="1" t="str">
        <f>IF(ISNUMBER('PSS Lite Projects'!C12:C12),'PSS Lite Projects'!C12:C12,"")</f>
        <v/>
      </c>
      <c r="F589" s="1" t="str">
        <f ca="1">IF(ISTEXT('PSS Lite Projects'!A12:A12),IF(TODAY()&gt;'PSS Lite Projects'!F12,"STATUS: RED - ",IF(TODAY()+120&gt;'PSS Lite Projects'!F12,"STATUS: YELLOW - ","STATUS: GREEN -  "))&amp;"PSS LIte must advance by the following date: "&amp;TEXT('PSS Lite Projects'!F12:F12,"yyyy-mm-dd"),"")</f>
        <v/>
      </c>
    </row>
    <row r="590" spans="1:6">
      <c r="A590" s="73" t="s">
        <v>1424</v>
      </c>
      <c r="B590" s="43" t="str">
        <f>IF(ISTEXT('PSS Lite Projects'!A13:A13),'PSS Lite Projects'!A13:A13,"")</f>
        <v/>
      </c>
      <c r="C590" s="1" t="str">
        <f>IF(ISTEXT('PSS Lite Projects'!B13:B13),'PSS Lite Projects'!B13:B13,"")</f>
        <v/>
      </c>
      <c r="D590" s="1" t="str">
        <f>IF(ISTEXT('PSS Lite Projects'!D13:D13),'PSS Lite Projects'!D13:D13,"")</f>
        <v/>
      </c>
      <c r="E590" s="1" t="str">
        <f>IF(ISNUMBER('PSS Lite Projects'!C13:C13),'PSS Lite Projects'!C13:C13,"")</f>
        <v/>
      </c>
      <c r="F590" s="1" t="str">
        <f ca="1">IF(ISTEXT('PSS Lite Projects'!A13:A13),IF(TODAY()&gt;'PSS Lite Projects'!F13,"STATUS: RED - ",IF(TODAY()+120&gt;'PSS Lite Projects'!F13,"STATUS: YELLOW - ","STATUS: GREEN -  "))&amp;"PSS LIte must advance by the following date: "&amp;TEXT('PSS Lite Projects'!F13:F13,"yyyy-mm-dd"),"")</f>
        <v/>
      </c>
    </row>
    <row r="591" spans="1:6">
      <c r="A591" s="73" t="s">
        <v>1425</v>
      </c>
      <c r="B591" s="43" t="str">
        <f>IF(ISTEXT('PSS Lite Projects'!A14:A14),'PSS Lite Projects'!A14:A14,"")</f>
        <v/>
      </c>
      <c r="C591" s="1" t="str">
        <f>IF(ISTEXT('PSS Lite Projects'!B14:B14),'PSS Lite Projects'!B14:B14,"")</f>
        <v/>
      </c>
      <c r="D591" s="1" t="str">
        <f>IF(ISTEXT('PSS Lite Projects'!D14:D14),'PSS Lite Projects'!D14:D14,"")</f>
        <v/>
      </c>
      <c r="E591" s="1" t="str">
        <f>IF(ISNUMBER('PSS Lite Projects'!C14:C14),'PSS Lite Projects'!C14:C14,"")</f>
        <v/>
      </c>
      <c r="F591" s="1" t="str">
        <f ca="1">IF(ISTEXT('PSS Lite Projects'!A14:A14),IF(TODAY()&gt;'PSS Lite Projects'!F14,"STATUS: RED - ",IF(TODAY()+120&gt;'PSS Lite Projects'!F14,"STATUS: YELLOW - ","STATUS: GREEN -  "))&amp;"PSS LIte must advance by the following date: "&amp;TEXT('PSS Lite Projects'!F14:F14,"yyyy-mm-dd"),"")</f>
        <v/>
      </c>
    </row>
    <row r="592" spans="1:6">
      <c r="A592" s="73" t="s">
        <v>1426</v>
      </c>
      <c r="B592" s="43" t="str">
        <f>IF(ISTEXT('PSS Lite Projects'!A15:A15),'PSS Lite Projects'!A15:A15,"")</f>
        <v/>
      </c>
      <c r="C592" s="1" t="str">
        <f>IF(ISTEXT('PSS Lite Projects'!B15:B15),'PSS Lite Projects'!B15:B15,"")</f>
        <v/>
      </c>
      <c r="D592" s="1" t="str">
        <f>IF(ISTEXT('PSS Lite Projects'!D15:D15),'PSS Lite Projects'!D15:D15,"")</f>
        <v/>
      </c>
      <c r="E592" s="1" t="str">
        <f>IF(ISNUMBER('PSS Lite Projects'!C15:C15),'PSS Lite Projects'!C15:C15,"")</f>
        <v/>
      </c>
      <c r="F592" s="1" t="str">
        <f ca="1">IF(ISTEXT('PSS Lite Projects'!A15:A15),IF(TODAY()&gt;'PSS Lite Projects'!F15,"STATUS: RED - ",IF(TODAY()+120&gt;'PSS Lite Projects'!F15,"STATUS: YELLOW - ","STATUS: GREEN -  "))&amp;"PSS LIte must advance by the following date: "&amp;TEXT('PSS Lite Projects'!F15:F15,"yyyy-mm-dd"),"")</f>
        <v/>
      </c>
    </row>
    <row r="593" spans="1:6">
      <c r="A593" s="73" t="s">
        <v>1427</v>
      </c>
      <c r="B593" s="43" t="str">
        <f>IF(ISTEXT('PSS Lite Projects'!A16:A16),'PSS Lite Projects'!A16:A16,"")</f>
        <v/>
      </c>
      <c r="C593" s="1" t="str">
        <f>IF(ISTEXT('PSS Lite Projects'!B16:B16),'PSS Lite Projects'!B16:B16,"")</f>
        <v/>
      </c>
      <c r="D593" s="1" t="str">
        <f>IF(ISTEXT('PSS Lite Projects'!D16:D16),'PSS Lite Projects'!D16:D16,"")</f>
        <v/>
      </c>
      <c r="E593" s="1" t="str">
        <f>IF(ISNUMBER('PSS Lite Projects'!C16:C16),'PSS Lite Projects'!C16:C16,"")</f>
        <v/>
      </c>
      <c r="F593" s="1" t="str">
        <f ca="1">IF(ISTEXT('PSS Lite Projects'!A16:A16),IF(TODAY()&gt;'PSS Lite Projects'!F16,"STATUS: RED - ",IF(TODAY()+120&gt;'PSS Lite Projects'!F16,"STATUS: YELLOW - ","STATUS: GREEN -  "))&amp;"PSS LIte must advance by the following date: "&amp;TEXT('PSS Lite Projects'!F16:F16,"yyyy-mm-dd"),"")</f>
        <v/>
      </c>
    </row>
    <row r="594" spans="1:6">
      <c r="A594" s="73" t="s">
        <v>1428</v>
      </c>
      <c r="B594" s="43" t="str">
        <f>IF(ISTEXT('PSS Lite Projects'!A17:A17),'PSS Lite Projects'!A17:A17,"")</f>
        <v/>
      </c>
      <c r="C594" s="1" t="str">
        <f>IF(ISTEXT('PSS Lite Projects'!B17:B17),'PSS Lite Projects'!B17:B17,"")</f>
        <v/>
      </c>
      <c r="D594" s="1" t="str">
        <f>IF(ISTEXT('PSS Lite Projects'!D17:D17),'PSS Lite Projects'!D17:D17,"")</f>
        <v/>
      </c>
      <c r="E594" s="1" t="str">
        <f>IF(ISNUMBER('PSS Lite Projects'!C17:C17),'PSS Lite Projects'!C17:C17,"")</f>
        <v/>
      </c>
      <c r="F594" s="1" t="str">
        <f ca="1">IF(ISTEXT('PSS Lite Projects'!A17:A17),IF(TODAY()&gt;'PSS Lite Projects'!F17,"STATUS: RED - ",IF(TODAY()+120&gt;'PSS Lite Projects'!F17,"STATUS: YELLOW - ","STATUS: GREEN -  "))&amp;"PSS LIte must advance by the following date: "&amp;TEXT('PSS Lite Projects'!F17:F17,"yyyy-mm-dd"),"")</f>
        <v/>
      </c>
    </row>
    <row r="595" spans="1:6">
      <c r="A595" s="73" t="s">
        <v>1429</v>
      </c>
      <c r="B595" s="43" t="str">
        <f>IF(ISTEXT('PSS Lite Projects'!A18:A18),'PSS Lite Projects'!A18:A18,"")</f>
        <v/>
      </c>
      <c r="C595" s="1" t="str">
        <f>IF(ISTEXT('PSS Lite Projects'!B18:B18),'PSS Lite Projects'!B18:B18,"")</f>
        <v/>
      </c>
      <c r="D595" s="1" t="str">
        <f>IF(ISTEXT('PSS Lite Projects'!D18:D18),'PSS Lite Projects'!D18:D18,"")</f>
        <v/>
      </c>
      <c r="E595" s="1" t="str">
        <f>IF(ISNUMBER('PSS Lite Projects'!C18:C18),'PSS Lite Projects'!C18:C18,"")</f>
        <v/>
      </c>
      <c r="F595" s="1" t="str">
        <f ca="1">IF(ISTEXT('PSS Lite Projects'!A18:A18),IF(TODAY()&gt;'PSS Lite Projects'!F18,"STATUS: RED - ",IF(TODAY()+120&gt;'PSS Lite Projects'!F18,"STATUS: YELLOW - ","STATUS: GREEN -  "))&amp;"PSS LIte must advance by the following date: "&amp;TEXT('PSS Lite Projects'!F18:F18,"yyyy-mm-dd"),"")</f>
        <v/>
      </c>
    </row>
    <row r="596" spans="1:6">
      <c r="A596" s="73" t="s">
        <v>1430</v>
      </c>
      <c r="B596" s="43" t="str">
        <f>IF(ISTEXT('PSS Lite Projects'!A19:A19),'PSS Lite Projects'!A19:A19,"")</f>
        <v/>
      </c>
      <c r="C596" s="1" t="str">
        <f>IF(ISTEXT('PSS Lite Projects'!B19:B19),'PSS Lite Projects'!B19:B19,"")</f>
        <v/>
      </c>
      <c r="D596" s="1" t="str">
        <f>IF(ISTEXT('PSS Lite Projects'!D19:D19),'PSS Lite Projects'!D19:D19,"")</f>
        <v/>
      </c>
      <c r="E596" s="1" t="str">
        <f>IF(ISNUMBER('PSS Lite Projects'!C19:C19),'PSS Lite Projects'!C19:C19,"")</f>
        <v/>
      </c>
      <c r="F596" s="1" t="str">
        <f ca="1">IF(ISTEXT('PSS Lite Projects'!A19:A19),IF(TODAY()&gt;'PSS Lite Projects'!F19,"STATUS: RED - ",IF(TODAY()+120&gt;'PSS Lite Projects'!F19,"STATUS: YELLOW - ","STATUS: GREEN -  "))&amp;"PSS LIte must advance by the following date: "&amp;TEXT('PSS Lite Projects'!F19:F19,"yyyy-mm-dd"),"")</f>
        <v/>
      </c>
    </row>
    <row r="597" spans="1:6">
      <c r="A597" s="73" t="s">
        <v>1431</v>
      </c>
      <c r="B597" s="43" t="str">
        <f>IF(ISTEXT('PSS Lite Projects'!A20:A20),'PSS Lite Projects'!A20:A20,"")</f>
        <v/>
      </c>
      <c r="C597" s="1" t="str">
        <f>IF(ISTEXT('PSS Lite Projects'!B20:B20),'PSS Lite Projects'!B20:B20,"")</f>
        <v/>
      </c>
      <c r="D597" s="1" t="str">
        <f>IF(ISTEXT('PSS Lite Projects'!D20:D20),'PSS Lite Projects'!D20:D20,"")</f>
        <v/>
      </c>
      <c r="E597" s="1" t="str">
        <f>IF(ISNUMBER('PSS Lite Projects'!C20:C20),'PSS Lite Projects'!C20:C20,"")</f>
        <v/>
      </c>
      <c r="F597" s="1" t="str">
        <f ca="1">IF(ISTEXT('PSS Lite Projects'!A20:A20),IF(TODAY()&gt;'PSS Lite Projects'!F20,"STATUS: RED - ",IF(TODAY()+120&gt;'PSS Lite Projects'!F20,"STATUS: YELLOW - ","STATUS: GREEN -  "))&amp;"PSS LIte must advance by the following date: "&amp;TEXT('PSS Lite Projects'!F20:F20,"yyyy-mm-dd"),"")</f>
        <v/>
      </c>
    </row>
    <row r="598" spans="1:6">
      <c r="A598" s="73" t="s">
        <v>1432</v>
      </c>
      <c r="B598" s="43" t="str">
        <f>IF(ISTEXT('PSS Lite Projects'!A21:A21),'PSS Lite Projects'!A21:A21,"")</f>
        <v/>
      </c>
      <c r="C598" s="1" t="str">
        <f>IF(ISTEXT('PSS Lite Projects'!B21:B21),'PSS Lite Projects'!B21:B21,"")</f>
        <v/>
      </c>
      <c r="D598" s="1" t="str">
        <f>IF(ISTEXT('PSS Lite Projects'!D21:D21),'PSS Lite Projects'!D21:D21,"")</f>
        <v/>
      </c>
      <c r="E598" s="1" t="str">
        <f>IF(ISNUMBER('PSS Lite Projects'!C21:C21),'PSS Lite Projects'!C21:C21,"")</f>
        <v/>
      </c>
      <c r="F598" s="1" t="str">
        <f ca="1">IF(ISTEXT('PSS Lite Projects'!A21:A21),IF(TODAY()&gt;'PSS Lite Projects'!F21,"STATUS: RED - ",IF(TODAY()+120&gt;'PSS Lite Projects'!F21,"STATUS: YELLOW - ","STATUS: GREEN -  "))&amp;"PSS LIte must advance by the following date: "&amp;TEXT('PSS Lite Projects'!F21:F21,"yyyy-mm-dd"),"")</f>
        <v/>
      </c>
    </row>
    <row r="599" spans="1:6">
      <c r="A599" s="73" t="s">
        <v>1433</v>
      </c>
      <c r="B599" s="43" t="str">
        <f>IF(ISTEXT('PSS Lite Projects'!A22:A22),'PSS Lite Projects'!A22:A22,"")</f>
        <v/>
      </c>
      <c r="C599" s="1" t="str">
        <f>IF(ISTEXT('PSS Lite Projects'!B22:B22),'PSS Lite Projects'!B22:B22,"")</f>
        <v/>
      </c>
      <c r="D599" s="1" t="str">
        <f>IF(ISTEXT('PSS Lite Projects'!D22:D22),'PSS Lite Projects'!D22:D22,"")</f>
        <v/>
      </c>
      <c r="E599" s="1" t="str">
        <f>IF(ISNUMBER('PSS Lite Projects'!C22:C22),'PSS Lite Projects'!C22:C22,"")</f>
        <v/>
      </c>
      <c r="F599" s="1" t="str">
        <f ca="1">IF(ISTEXT('PSS Lite Projects'!A22:A22),IF(TODAY()&gt;'PSS Lite Projects'!F22,"STATUS: RED - ",IF(TODAY()+120&gt;'PSS Lite Projects'!F22,"STATUS: YELLOW - ","STATUS: GREEN -  "))&amp;"PSS LIte must advance by the following date: "&amp;TEXT('PSS Lite Projects'!F22:F22,"yyyy-mm-dd"),"")</f>
        <v/>
      </c>
    </row>
    <row r="600" spans="1:6">
      <c r="A600" s="73" t="s">
        <v>1434</v>
      </c>
      <c r="B600" s="43" t="str">
        <f>IF(ISTEXT('PSS Lite Projects'!A23:A23),'PSS Lite Projects'!A23:A23,"")</f>
        <v/>
      </c>
      <c r="C600" s="1" t="str">
        <f>IF(ISTEXT('PSS Lite Projects'!B23:B23),'PSS Lite Projects'!B23:B23,"")</f>
        <v/>
      </c>
      <c r="D600" s="1" t="str">
        <f>IF(ISTEXT('PSS Lite Projects'!D23:D23),'PSS Lite Projects'!D23:D23,"")</f>
        <v/>
      </c>
      <c r="E600" s="1" t="str">
        <f>IF(ISNUMBER('PSS Lite Projects'!C23:C23),'PSS Lite Projects'!C23:C23,"")</f>
        <v/>
      </c>
      <c r="F600" s="1" t="str">
        <f ca="1">IF(ISTEXT('PSS Lite Projects'!A23:A23),IF(TODAY()&gt;'PSS Lite Projects'!F23,"STATUS: RED - ",IF(TODAY()+120&gt;'PSS Lite Projects'!F23,"STATUS: YELLOW - ","STATUS: GREEN -  "))&amp;"PSS LIte must advance by the following date: "&amp;TEXT('PSS Lite Projects'!F23:F23,"yyyy-mm-dd"),"")</f>
        <v/>
      </c>
    </row>
    <row r="601" spans="1:6">
      <c r="A601" s="73" t="s">
        <v>1435</v>
      </c>
      <c r="B601" s="43" t="str">
        <f>IF(ISTEXT('PSS Lite Projects'!A24:A24),'PSS Lite Projects'!A24:A24,"")</f>
        <v/>
      </c>
      <c r="C601" s="1" t="str">
        <f>IF(ISTEXT('PSS Lite Projects'!B24:B24),'PSS Lite Projects'!B24:B24,"")</f>
        <v/>
      </c>
      <c r="D601" s="1" t="str">
        <f>IF(ISTEXT('PSS Lite Projects'!D24:D24),'PSS Lite Projects'!D24:D24,"")</f>
        <v/>
      </c>
      <c r="E601" s="1" t="str">
        <f>IF(ISNUMBER('PSS Lite Projects'!C24:C24),'PSS Lite Projects'!C24:C24,"")</f>
        <v/>
      </c>
      <c r="F601" s="1" t="str">
        <f ca="1">IF(ISTEXT('PSS Lite Projects'!A24:A24),IF(TODAY()&gt;'PSS Lite Projects'!F24,"STATUS: RED - ",IF(TODAY()+120&gt;'PSS Lite Projects'!F24,"STATUS: YELLOW - ","STATUS: GREEN -  "))&amp;"PSS LIte must advance by the following date: "&amp;TEXT('PSS Lite Projects'!F24:F24,"yyyy-mm-dd"),"")</f>
        <v/>
      </c>
    </row>
    <row r="602" spans="1:6">
      <c r="A602" s="73" t="s">
        <v>1436</v>
      </c>
      <c r="B602" s="43" t="str">
        <f>IF(ISTEXT('PSS Lite Projects'!A25:A25),'PSS Lite Projects'!A25:A25,"")</f>
        <v/>
      </c>
      <c r="C602" s="1" t="str">
        <f>IF(ISTEXT('PSS Lite Projects'!B25:B25),'PSS Lite Projects'!B25:B25,"")</f>
        <v/>
      </c>
      <c r="D602" s="1" t="str">
        <f>IF(ISTEXT('PSS Lite Projects'!D25:D25),'PSS Lite Projects'!D25:D25,"")</f>
        <v/>
      </c>
      <c r="E602" s="1" t="str">
        <f>IF(ISNUMBER('PSS Lite Projects'!C25:C25),'PSS Lite Projects'!C25:C25,"")</f>
        <v/>
      </c>
      <c r="F602" s="1" t="str">
        <f ca="1">IF(ISTEXT('PSS Lite Projects'!A25:A25),IF(TODAY()&gt;'PSS Lite Projects'!F25,"STATUS: RED - ",IF(TODAY()+120&gt;'PSS Lite Projects'!F25,"STATUS: YELLOW - ","STATUS: GREEN -  "))&amp;"PSS LIte must advance by the following date: "&amp;TEXT('PSS Lite Projects'!F25:F25,"yyyy-mm-dd"),"")</f>
        <v/>
      </c>
    </row>
  </sheetData>
  <autoFilter ref="A1:F602"/>
  <phoneticPr fontId="2"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4"/>
  <dimension ref="A1:N1"/>
  <sheetViews>
    <sheetView zoomScale="88" workbookViewId="0">
      <pane ySplit="1" topLeftCell="A2" activePane="bottomLeft" state="frozen"/>
      <selection activeCell="B1" sqref="B1"/>
      <selection pane="bottomLeft" activeCell="A2" sqref="A2:XFD2"/>
    </sheetView>
  </sheetViews>
  <sheetFormatPr defaultColWidth="9.109375" defaultRowHeight="25.5" customHeight="1"/>
  <cols>
    <col min="1" max="1" width="15.44140625" style="69" customWidth="1"/>
    <col min="2" max="2" width="15.6640625" style="1" customWidth="1"/>
    <col min="3" max="3" width="53.44140625" style="71" customWidth="1"/>
    <col min="4" max="4" width="6" style="13" bestFit="1" customWidth="1"/>
    <col min="5" max="5" width="5.88671875" style="113" customWidth="1"/>
    <col min="6" max="6" width="39" style="71" customWidth="1"/>
    <col min="7" max="7" width="12" style="115" customWidth="1"/>
    <col min="8" max="8" width="4.88671875" style="114" bestFit="1" customWidth="1"/>
    <col min="9" max="9" width="3.6640625" style="69" bestFit="1" customWidth="1"/>
    <col min="10" max="10" width="3.5546875" style="69" customWidth="1"/>
    <col min="11" max="11" width="8.109375" style="69" customWidth="1"/>
    <col min="12" max="12" width="3.44140625" style="69" bestFit="1" customWidth="1"/>
    <col min="13" max="13" width="11.6640625" style="69" bestFit="1" customWidth="1"/>
    <col min="14" max="14" width="11.33203125" style="69" bestFit="1" customWidth="1"/>
    <col min="15" max="16384" width="9.109375" style="69"/>
  </cols>
  <sheetData>
    <row r="1" spans="1:14" s="14" customFormat="1" ht="25.5" customHeight="1">
      <c r="A1" s="17" t="s">
        <v>337</v>
      </c>
      <c r="B1" s="18" t="s">
        <v>970</v>
      </c>
      <c r="C1" s="18" t="s">
        <v>366</v>
      </c>
      <c r="D1" s="18" t="s">
        <v>336</v>
      </c>
      <c r="E1" s="18" t="s">
        <v>380</v>
      </c>
      <c r="F1" s="18" t="s">
        <v>360</v>
      </c>
      <c r="G1" s="33" t="s">
        <v>1170</v>
      </c>
      <c r="H1" s="15" t="s">
        <v>365</v>
      </c>
      <c r="I1" s="16" t="s">
        <v>367</v>
      </c>
      <c r="J1" s="16" t="s">
        <v>368</v>
      </c>
      <c r="K1" s="16" t="s">
        <v>369</v>
      </c>
      <c r="L1" s="16" t="s">
        <v>370</v>
      </c>
      <c r="M1" s="77" t="s">
        <v>1171</v>
      </c>
      <c r="N1" s="78" t="s">
        <v>1172</v>
      </c>
    </row>
  </sheetData>
  <autoFilter ref="A1:L1"/>
  <phoneticPr fontId="0" type="noConversion"/>
  <dataValidations count="1">
    <dataValidation type="list" allowBlank="1" showInputMessage="1" showErrorMessage="1" sqref="B2:B26">
      <formula1>WG_List</formula1>
    </dataValidation>
  </dataValidations>
  <pageMargins left="0.7" right="0.7" top="0.75" bottom="0.75" header="0.3" footer="0.3"/>
  <pageSetup orientation="portrait" r:id="rId1"/>
  <headerFooter alignWithMargins="0"/>
  <drawing r:id="rId2"/>
</worksheet>
</file>

<file path=xl/worksheets/sheet5.xml><?xml version="1.0" encoding="utf-8"?>
<worksheet xmlns="http://schemas.openxmlformats.org/spreadsheetml/2006/main" xmlns:r="http://schemas.openxmlformats.org/officeDocument/2006/relationships">
  <sheetPr codeName="Sheet6"/>
  <dimension ref="A1:N12"/>
  <sheetViews>
    <sheetView zoomScale="90" zoomScaleNormal="90" workbookViewId="0">
      <pane xSplit="2" ySplit="1" topLeftCell="C2" activePane="bottomRight" state="frozenSplit"/>
      <selection activeCell="C15" sqref="C15"/>
      <selection pane="topRight" activeCell="C15" sqref="C15"/>
      <selection pane="bottomLeft" activeCell="C15" sqref="C15"/>
      <selection pane="bottomRight" activeCell="N2" sqref="N2"/>
    </sheetView>
  </sheetViews>
  <sheetFormatPr defaultColWidth="9.109375" defaultRowHeight="25.5" customHeight="1"/>
  <cols>
    <col min="1" max="1" width="12.88671875" style="69" customWidth="1"/>
    <col min="2" max="2" width="19.44140625" style="1" customWidth="1"/>
    <col min="3" max="3" width="54.88671875" style="69" customWidth="1"/>
    <col min="4" max="4" width="5.88671875" style="13" bestFit="1" customWidth="1"/>
    <col min="5" max="5" width="9.44140625" style="113" customWidth="1"/>
    <col min="6" max="6" width="31.5546875" style="71" customWidth="1"/>
    <col min="7" max="7" width="12" style="115" customWidth="1"/>
    <col min="8" max="8" width="4.88671875" style="114" bestFit="1" customWidth="1"/>
    <col min="9" max="9" width="3.6640625" style="69" bestFit="1" customWidth="1"/>
    <col min="10" max="10" width="3.5546875" style="69" customWidth="1"/>
    <col min="11" max="11" width="8.109375" style="5" customWidth="1"/>
    <col min="12" max="12" width="3.33203125" style="69" bestFit="1" customWidth="1"/>
    <col min="13" max="13" width="13.33203125" style="69" customWidth="1"/>
    <col min="14" max="14" width="12.109375" style="69" customWidth="1"/>
    <col min="15" max="16384" width="9.109375" style="69"/>
  </cols>
  <sheetData>
    <row r="1" spans="1:14" s="14" customFormat="1" ht="39" customHeight="1">
      <c r="A1" s="17" t="s">
        <v>337</v>
      </c>
      <c r="B1" s="18" t="s">
        <v>970</v>
      </c>
      <c r="C1" s="18" t="s">
        <v>366</v>
      </c>
      <c r="D1" s="18" t="s">
        <v>336</v>
      </c>
      <c r="E1" s="18" t="s">
        <v>2572</v>
      </c>
      <c r="F1" s="18" t="s">
        <v>80</v>
      </c>
      <c r="G1" s="33" t="s">
        <v>1170</v>
      </c>
      <c r="H1" s="15" t="s">
        <v>365</v>
      </c>
      <c r="I1" s="16" t="s">
        <v>367</v>
      </c>
      <c r="J1" s="16" t="s">
        <v>368</v>
      </c>
      <c r="K1" s="16" t="s">
        <v>369</v>
      </c>
      <c r="L1" s="16" t="s">
        <v>370</v>
      </c>
      <c r="M1" s="77" t="s">
        <v>1171</v>
      </c>
      <c r="N1" s="78" t="s">
        <v>1172</v>
      </c>
    </row>
    <row r="2" spans="1:14" s="13" customFormat="1" ht="25.5" customHeight="1">
      <c r="A2" s="109" t="s">
        <v>234</v>
      </c>
      <c r="B2" s="111" t="s">
        <v>320</v>
      </c>
      <c r="C2" s="137" t="s">
        <v>1926</v>
      </c>
      <c r="D2" s="138">
        <v>1007</v>
      </c>
      <c r="E2" s="139" t="s">
        <v>2571</v>
      </c>
      <c r="F2" s="109" t="s">
        <v>1184</v>
      </c>
      <c r="G2" s="140">
        <v>41883</v>
      </c>
      <c r="H2" s="141" t="s">
        <v>339</v>
      </c>
      <c r="I2" s="142" t="s">
        <v>371</v>
      </c>
      <c r="J2" s="104">
        <v>2</v>
      </c>
      <c r="K2" s="143">
        <v>0.72030000000000005</v>
      </c>
      <c r="L2" s="104">
        <v>28</v>
      </c>
      <c r="M2" s="140">
        <v>42005</v>
      </c>
      <c r="N2" s="140">
        <v>42125</v>
      </c>
    </row>
    <row r="3" spans="1:14" s="13" customFormat="1" ht="42" customHeight="1">
      <c r="A3" s="109" t="s">
        <v>234</v>
      </c>
      <c r="B3" s="137" t="s">
        <v>2801</v>
      </c>
      <c r="C3" s="142" t="s">
        <v>2739</v>
      </c>
      <c r="D3" s="104">
        <v>1144</v>
      </c>
      <c r="E3" s="139" t="s">
        <v>2736</v>
      </c>
      <c r="F3" s="109" t="s">
        <v>2737</v>
      </c>
      <c r="G3" s="144">
        <v>42736</v>
      </c>
      <c r="H3" s="141" t="s">
        <v>339</v>
      </c>
      <c r="I3" s="142" t="s">
        <v>2740</v>
      </c>
      <c r="J3" s="104">
        <v>13</v>
      </c>
      <c r="K3" s="143">
        <v>0.89470000000000005</v>
      </c>
      <c r="L3" s="104">
        <v>32</v>
      </c>
      <c r="M3" s="140">
        <v>42856</v>
      </c>
      <c r="N3" s="140">
        <v>42979</v>
      </c>
    </row>
    <row r="4" spans="1:14" s="13" customFormat="1" ht="25.5" customHeight="1">
      <c r="A4" s="109" t="s">
        <v>234</v>
      </c>
      <c r="B4" s="111" t="s">
        <v>329</v>
      </c>
      <c r="C4" s="109" t="s">
        <v>2940</v>
      </c>
      <c r="D4" s="104">
        <v>529</v>
      </c>
      <c r="E4" s="139" t="s">
        <v>2736</v>
      </c>
      <c r="F4" s="109" t="s">
        <v>2737</v>
      </c>
      <c r="G4" s="145">
        <v>41760</v>
      </c>
      <c r="H4" s="141" t="s">
        <v>339</v>
      </c>
      <c r="I4" s="142" t="s">
        <v>2738</v>
      </c>
      <c r="J4" s="104">
        <v>0</v>
      </c>
      <c r="K4" s="143">
        <v>0.85089999999999999</v>
      </c>
      <c r="L4" s="104">
        <v>18</v>
      </c>
      <c r="M4" s="146">
        <v>41883</v>
      </c>
      <c r="N4" s="146">
        <v>42005</v>
      </c>
    </row>
    <row r="5" spans="1:14" ht="25.5" customHeight="1">
      <c r="A5" s="109" t="s">
        <v>234</v>
      </c>
      <c r="B5" s="137" t="s">
        <v>330</v>
      </c>
      <c r="C5" s="109" t="s">
        <v>3390</v>
      </c>
      <c r="D5" s="104">
        <v>1373</v>
      </c>
      <c r="E5" s="139" t="s">
        <v>2571</v>
      </c>
      <c r="F5" s="109" t="s">
        <v>2573</v>
      </c>
      <c r="G5" s="145">
        <v>43101</v>
      </c>
      <c r="H5" s="141" t="s">
        <v>339</v>
      </c>
      <c r="I5" s="142" t="s">
        <v>2574</v>
      </c>
      <c r="J5" s="104">
        <v>19</v>
      </c>
      <c r="K5" s="143">
        <v>0.91669999999999996</v>
      </c>
      <c r="L5" s="104">
        <v>52</v>
      </c>
      <c r="M5" s="146">
        <v>43221</v>
      </c>
      <c r="N5" s="146">
        <v>43344</v>
      </c>
    </row>
    <row r="6" spans="1:14" ht="25.5" customHeight="1">
      <c r="A6" s="109" t="s">
        <v>234</v>
      </c>
      <c r="B6" s="137" t="s">
        <v>330</v>
      </c>
      <c r="C6" s="142" t="s">
        <v>3391</v>
      </c>
      <c r="D6" s="104">
        <v>1087</v>
      </c>
      <c r="E6" s="139" t="s">
        <v>2571</v>
      </c>
      <c r="F6" s="109" t="s">
        <v>2573</v>
      </c>
      <c r="G6" s="145">
        <v>43101</v>
      </c>
      <c r="H6" s="141" t="s">
        <v>339</v>
      </c>
      <c r="I6" s="142" t="s">
        <v>3392</v>
      </c>
      <c r="J6" s="104">
        <v>5</v>
      </c>
      <c r="K6" s="143">
        <v>0.87270000000000003</v>
      </c>
      <c r="L6" s="104">
        <v>37</v>
      </c>
      <c r="M6" s="146">
        <v>43221</v>
      </c>
      <c r="N6" s="146">
        <v>43344</v>
      </c>
    </row>
    <row r="7" spans="1:14" ht="25.5" customHeight="1">
      <c r="A7" s="109" t="s">
        <v>234</v>
      </c>
      <c r="B7" s="137" t="s">
        <v>323</v>
      </c>
      <c r="C7" s="104" t="s">
        <v>3924</v>
      </c>
      <c r="D7" s="104">
        <v>1309</v>
      </c>
      <c r="E7" s="139" t="s">
        <v>2736</v>
      </c>
      <c r="F7" s="109" t="s">
        <v>2737</v>
      </c>
      <c r="G7" s="145">
        <v>43101</v>
      </c>
      <c r="H7" s="141" t="s">
        <v>339</v>
      </c>
      <c r="I7" s="142" t="s">
        <v>2738</v>
      </c>
      <c r="J7" s="104">
        <v>0</v>
      </c>
      <c r="K7" s="143">
        <v>0.89090000000000003</v>
      </c>
      <c r="L7" s="104">
        <v>17</v>
      </c>
      <c r="M7" s="146">
        <v>43221</v>
      </c>
      <c r="N7" s="146">
        <v>43344</v>
      </c>
    </row>
    <row r="8" spans="1:14" ht="25.5" customHeight="1">
      <c r="A8" s="109" t="s">
        <v>234</v>
      </c>
      <c r="B8" s="137" t="s">
        <v>324</v>
      </c>
      <c r="C8" s="109" t="s">
        <v>3925</v>
      </c>
      <c r="D8" s="104">
        <v>1262</v>
      </c>
      <c r="E8" s="139" t="s">
        <v>2736</v>
      </c>
      <c r="F8" s="109" t="s">
        <v>2737</v>
      </c>
      <c r="G8" s="145">
        <v>42856</v>
      </c>
      <c r="H8" s="141" t="s">
        <v>339</v>
      </c>
      <c r="I8" s="142" t="s">
        <v>2738</v>
      </c>
      <c r="J8" s="104">
        <v>9</v>
      </c>
      <c r="K8" s="143">
        <v>0.84970000000000001</v>
      </c>
      <c r="L8" s="104">
        <v>30</v>
      </c>
      <c r="M8" s="146">
        <v>42979</v>
      </c>
      <c r="N8" s="146">
        <v>43101</v>
      </c>
    </row>
    <row r="9" spans="1:14" ht="25.5" customHeight="1">
      <c r="A9" s="109" t="s">
        <v>234</v>
      </c>
      <c r="B9" s="137" t="s">
        <v>362</v>
      </c>
      <c r="C9" s="109" t="s">
        <v>3926</v>
      </c>
      <c r="D9" s="104">
        <v>1051</v>
      </c>
      <c r="E9" s="139" t="s">
        <v>254</v>
      </c>
      <c r="F9" s="109" t="s">
        <v>3927</v>
      </c>
      <c r="G9" s="145">
        <v>43221</v>
      </c>
      <c r="H9" s="141" t="s">
        <v>339</v>
      </c>
      <c r="I9" s="142" t="s">
        <v>3389</v>
      </c>
      <c r="J9" s="104">
        <v>0</v>
      </c>
      <c r="K9" s="143">
        <v>0.85570000000000002</v>
      </c>
      <c r="L9" s="104">
        <v>8</v>
      </c>
      <c r="M9" s="146">
        <v>43344</v>
      </c>
      <c r="N9" s="146">
        <v>43466</v>
      </c>
    </row>
    <row r="10" spans="1:14" ht="25.5" customHeight="1">
      <c r="A10" s="109" t="s">
        <v>234</v>
      </c>
      <c r="B10" s="137" t="s">
        <v>362</v>
      </c>
      <c r="C10" s="109" t="s">
        <v>3928</v>
      </c>
      <c r="D10" s="104">
        <v>1052</v>
      </c>
      <c r="E10" s="139" t="s">
        <v>254</v>
      </c>
      <c r="F10" s="109" t="s">
        <v>3927</v>
      </c>
      <c r="G10" s="145">
        <v>43221</v>
      </c>
      <c r="H10" s="141" t="s">
        <v>339</v>
      </c>
      <c r="I10" s="142" t="s">
        <v>3389</v>
      </c>
      <c r="J10" s="104">
        <v>0</v>
      </c>
      <c r="K10" s="143">
        <v>0.88039999999999996</v>
      </c>
      <c r="L10" s="104">
        <v>8</v>
      </c>
      <c r="M10" s="146">
        <v>43344</v>
      </c>
      <c r="N10" s="146">
        <v>43466</v>
      </c>
    </row>
    <row r="11" spans="1:14" ht="25.5" customHeight="1">
      <c r="A11" s="109" t="s">
        <v>234</v>
      </c>
      <c r="B11" s="137" t="s">
        <v>330</v>
      </c>
      <c r="C11" s="104" t="s">
        <v>3929</v>
      </c>
      <c r="D11" s="104">
        <v>1192</v>
      </c>
      <c r="E11" s="139" t="s">
        <v>2571</v>
      </c>
      <c r="F11" s="109" t="s">
        <v>2573</v>
      </c>
      <c r="G11" s="145">
        <v>43221</v>
      </c>
      <c r="H11" s="141" t="s">
        <v>339</v>
      </c>
      <c r="I11" s="142" t="s">
        <v>2575</v>
      </c>
      <c r="J11" s="104">
        <v>1</v>
      </c>
      <c r="K11" s="143">
        <v>0.8881</v>
      </c>
      <c r="L11" s="104">
        <v>33</v>
      </c>
      <c r="M11" s="146">
        <v>43344</v>
      </c>
      <c r="N11" s="146">
        <v>43466</v>
      </c>
    </row>
    <row r="12" spans="1:14" ht="25.5" customHeight="1">
      <c r="A12" s="109" t="s">
        <v>234</v>
      </c>
      <c r="B12" s="137" t="s">
        <v>330</v>
      </c>
      <c r="C12" s="142" t="s">
        <v>1248</v>
      </c>
      <c r="D12" s="104">
        <v>1150</v>
      </c>
      <c r="E12" s="139" t="s">
        <v>254</v>
      </c>
      <c r="F12" s="109" t="s">
        <v>3927</v>
      </c>
      <c r="G12" s="145">
        <v>43221</v>
      </c>
      <c r="H12" s="141" t="s">
        <v>339</v>
      </c>
      <c r="I12" s="142" t="s">
        <v>3930</v>
      </c>
      <c r="J12" s="104">
        <v>0</v>
      </c>
      <c r="K12" s="143">
        <v>0.81579999999999997</v>
      </c>
      <c r="L12" s="104">
        <v>62</v>
      </c>
      <c r="M12" s="146">
        <v>43344</v>
      </c>
      <c r="N12" s="146">
        <v>43466</v>
      </c>
    </row>
  </sheetData>
  <phoneticPr fontId="2" type="noConversion"/>
  <dataValidations count="1">
    <dataValidation type="list" allowBlank="1" showInputMessage="1" showErrorMessage="1" sqref="B2:B12">
      <formula1>WG_List</formula1>
    </dataValidation>
  </dataValidations>
  <pageMargins left="0.75" right="0.75" top="1" bottom="1" header="0.5" footer="0.5"/>
  <pageSetup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sheetPr codeName="Sheet5"/>
  <dimension ref="A1:N16"/>
  <sheetViews>
    <sheetView workbookViewId="0">
      <pane ySplit="1" topLeftCell="A2" activePane="bottomLeft" state="frozen"/>
      <selection pane="bottomLeft" activeCell="C2" sqref="C2"/>
    </sheetView>
  </sheetViews>
  <sheetFormatPr defaultColWidth="9.109375" defaultRowHeight="25.5" customHeight="1"/>
  <cols>
    <col min="1" max="1" width="10.88671875" style="3" customWidth="1"/>
    <col min="2" max="2" width="15.6640625" style="25" customWidth="1"/>
    <col min="3" max="3" width="53.44140625" style="4" customWidth="1"/>
    <col min="4" max="4" width="5.88671875" style="34" bestFit="1" customWidth="1"/>
    <col min="5" max="5" width="9.44140625" style="34" customWidth="1"/>
    <col min="6" max="6" width="39" style="4" customWidth="1"/>
    <col min="7" max="7" width="12.6640625" style="3" customWidth="1"/>
    <col min="8" max="8" width="4.88671875" style="83" bestFit="1" customWidth="1"/>
    <col min="9" max="9" width="3.6640625" style="8" bestFit="1" customWidth="1"/>
    <col min="10" max="10" width="3.5546875" style="8" customWidth="1"/>
    <col min="11" max="11" width="8.109375" style="3" hidden="1" customWidth="1"/>
    <col min="12" max="12" width="3" style="3" hidden="1" customWidth="1"/>
    <col min="13" max="13" width="11.33203125" style="3" customWidth="1"/>
    <col min="14" max="14" width="13.33203125" style="3" customWidth="1"/>
    <col min="15" max="16384" width="9.109375" style="3"/>
  </cols>
  <sheetData>
    <row r="1" spans="1:14" s="14" customFormat="1" ht="29.25" customHeight="1">
      <c r="A1" s="17" t="s">
        <v>337</v>
      </c>
      <c r="B1" s="18" t="s">
        <v>970</v>
      </c>
      <c r="C1" s="18" t="s">
        <v>366</v>
      </c>
      <c r="D1" s="18" t="s">
        <v>336</v>
      </c>
      <c r="E1" s="18" t="s">
        <v>1249</v>
      </c>
      <c r="F1" s="18" t="s">
        <v>360</v>
      </c>
      <c r="G1" s="14" t="s">
        <v>988</v>
      </c>
      <c r="H1" s="15" t="s">
        <v>365</v>
      </c>
      <c r="I1" s="16" t="s">
        <v>367</v>
      </c>
      <c r="J1" s="16" t="s">
        <v>368</v>
      </c>
      <c r="K1" s="16" t="s">
        <v>369</v>
      </c>
      <c r="L1" s="16" t="s">
        <v>370</v>
      </c>
      <c r="M1" s="77" t="s">
        <v>1171</v>
      </c>
      <c r="N1" s="78" t="s">
        <v>1172</v>
      </c>
    </row>
    <row r="2" spans="1:14" ht="25.5" customHeight="1">
      <c r="E2" s="51"/>
    </row>
    <row r="3" spans="1:14" ht="25.5" customHeight="1">
      <c r="E3" s="51"/>
    </row>
    <row r="4" spans="1:14" ht="25.5" customHeight="1">
      <c r="E4" s="51"/>
    </row>
    <row r="5" spans="1:14" ht="25.5" customHeight="1">
      <c r="E5" s="51"/>
    </row>
    <row r="6" spans="1:14" ht="25.5" customHeight="1">
      <c r="E6" s="51"/>
    </row>
    <row r="7" spans="1:14" ht="25.5" customHeight="1">
      <c r="E7" s="51"/>
    </row>
    <row r="8" spans="1:14" ht="25.5" customHeight="1">
      <c r="E8" s="51"/>
    </row>
    <row r="9" spans="1:14" ht="25.5" customHeight="1">
      <c r="E9" s="51"/>
    </row>
    <row r="10" spans="1:14" ht="25.5" customHeight="1">
      <c r="E10" s="51"/>
    </row>
    <row r="11" spans="1:14" ht="25.5" customHeight="1">
      <c r="E11" s="51"/>
    </row>
    <row r="12" spans="1:14" ht="25.5" customHeight="1">
      <c r="E12" s="51"/>
    </row>
    <row r="13" spans="1:14" ht="25.5" customHeight="1">
      <c r="E13" s="51"/>
    </row>
    <row r="14" spans="1:14" ht="25.5" customHeight="1">
      <c r="E14" s="51"/>
    </row>
    <row r="15" spans="1:14" ht="25.5" customHeight="1">
      <c r="E15" s="51"/>
    </row>
    <row r="16" spans="1:14" ht="25.5" customHeight="1">
      <c r="E16" s="51"/>
    </row>
  </sheetData>
  <phoneticPr fontId="0" type="noConversion"/>
  <dataValidations count="1">
    <dataValidation type="list" allowBlank="1" showInputMessage="1" showErrorMessage="1" sqref="B2:B21">
      <formula1>#REF!</formula1>
    </dataValidation>
  </dataValidations>
  <pageMargins left="0.7" right="0.7" top="0.75" bottom="0.75" header="0.3" footer="0.3"/>
  <pageSetup orientation="portrait" r:id="rId1"/>
  <headerFooter alignWithMargins="0"/>
  <drawing r:id="rId2"/>
</worksheet>
</file>

<file path=xl/worksheets/sheet7.xml><?xml version="1.0" encoding="utf-8"?>
<worksheet xmlns="http://schemas.openxmlformats.org/spreadsheetml/2006/main" xmlns:r="http://schemas.openxmlformats.org/officeDocument/2006/relationships">
  <dimension ref="A1:G6"/>
  <sheetViews>
    <sheetView zoomScaleNormal="100" workbookViewId="0">
      <pane ySplit="1" topLeftCell="A2" activePane="bottomLeft" state="frozen"/>
      <selection activeCell="E1" sqref="E1:E1048576"/>
      <selection pane="bottomLeft" activeCell="F4" sqref="F4"/>
    </sheetView>
  </sheetViews>
  <sheetFormatPr defaultColWidth="14.5546875" defaultRowHeight="28.5" customHeight="1"/>
  <cols>
    <col min="1" max="1" width="10.88671875" style="71" customWidth="1"/>
    <col min="2" max="2" width="14.5546875" style="71" customWidth="1"/>
    <col min="3" max="3" width="59.6640625" style="69" customWidth="1"/>
    <col min="4" max="4" width="11.44140625" style="115" customWidth="1"/>
    <col min="5" max="5" width="8.6640625" style="115" customWidth="1"/>
    <col min="6" max="6" width="34.44140625" style="69" customWidth="1"/>
    <col min="7" max="7" width="50.33203125" style="69" customWidth="1"/>
    <col min="8" max="16384" width="14.5546875" style="69"/>
  </cols>
  <sheetData>
    <row r="1" spans="1:7" ht="28.5" customHeight="1">
      <c r="A1" s="18" t="s">
        <v>337</v>
      </c>
      <c r="B1" s="18" t="s">
        <v>970</v>
      </c>
      <c r="C1" s="18" t="s">
        <v>1089</v>
      </c>
      <c r="D1" s="68" t="s">
        <v>1090</v>
      </c>
      <c r="E1" s="18" t="s">
        <v>336</v>
      </c>
      <c r="F1" s="18" t="s">
        <v>360</v>
      </c>
      <c r="G1" s="18" t="s">
        <v>1091</v>
      </c>
    </row>
    <row r="2" spans="1:7" s="104" customFormat="1" ht="28.5" customHeight="1">
      <c r="A2" s="109" t="s">
        <v>1092</v>
      </c>
      <c r="B2" s="110" t="str">
        <f>VLOOKUP(E2,'Pjt Insight Project List'!A$2:T$484,3, FALSE)</f>
        <v>Implementable Technology Specifications Work Group</v>
      </c>
      <c r="C2" s="110" t="str">
        <f>VLOOKUP(E2,'Pjt Insight Project List'!A$2:T$484,2, FALSE)</f>
        <v>Reaffirm HL7 Version 3 Standard: Transport Specification - MLLP, Release 2</v>
      </c>
      <c r="D2" s="125">
        <v>43465</v>
      </c>
      <c r="E2" s="123">
        <v>1386</v>
      </c>
      <c r="F2" s="111" t="str">
        <f>VLOOKUP(E2,'Pjt Insight Project List'!A$2:AN$484,34, FALSE)</f>
        <v>2018 May Ballot Cycle Info: NORMATIVE
Ballot results: Met basic vote requirements. 2 Negatives to reconcile
Document Name: Reaffirmation of HL7 Version 3 Standard: Transport Specification - MLLP, Release 2</v>
      </c>
      <c r="G2" s="112" t="str">
        <f>VLOOKUP(E2,'Pjt Insight Project List'!A$2:H$484,8, FALSE)</f>
        <v>Normative - Reconcile</v>
      </c>
    </row>
    <row r="3" spans="1:7" s="104" customFormat="1" ht="28.5" customHeight="1">
      <c r="A3" s="91" t="s">
        <v>1092</v>
      </c>
      <c r="B3" s="92" t="str">
        <f>VLOOKUP(E3,'Pjt Insight Project List'!A$2:T$484,3, FALSE)</f>
        <v>Infrastructure and Messaging Work Group</v>
      </c>
      <c r="C3" s="92" t="str">
        <f>VLOOKUP(E3,'Pjt Insight Project List'!A$2:T$484,2, FALSE)</f>
        <v>Reaffirm HL7 Version 3 Standard: Master File/Registry Infrastructure R1</v>
      </c>
      <c r="D3" s="126">
        <v>42614</v>
      </c>
      <c r="E3" s="124">
        <v>1185</v>
      </c>
      <c r="F3" s="93" t="str">
        <f>VLOOKUP(E3,'Pjt Insight Project List'!A$2:AN$484,34, FALSE)</f>
        <v>2018 May Ballot Cycle Info: NORMATIVE
Ballot results: Met basic vote requirements. 0 Negatives to reconcile
Document Name: Reaffirmation of V3 Master File/Registry Infrastructure, Release 1</v>
      </c>
      <c r="G3" s="94" t="str">
        <f>VLOOKUP(E3,'Pjt Insight Project List'!A$2:H$484,8, FALSE)</f>
        <v>Normative - Notify</v>
      </c>
    </row>
    <row r="4" spans="1:7" s="134" customFormat="1" ht="28.5" customHeight="1">
      <c r="A4" s="128" t="s">
        <v>1092</v>
      </c>
      <c r="B4" s="129" t="str">
        <f>VLOOKUP(E4,'Pjt Insight Project List'!A$2:T$484,3, FALSE)</f>
        <v>Modeling and Methodology Work Group</v>
      </c>
      <c r="C4" s="129" t="str">
        <f>VLOOKUP(E4,'Pjt Insight Project List'!A$2:T$484,2, FALSE)</f>
        <v>Reaffirm HL7 Verson 3 Standard: Data Types - Abstract Specification, R2</v>
      </c>
      <c r="D4" s="130">
        <v>43149</v>
      </c>
      <c r="E4" s="131">
        <v>1283</v>
      </c>
      <c r="F4" s="132" t="str">
        <f>VLOOKUP(E4,'Pjt Insight Project List'!A$2:AN$484,34, FALSE)</f>
        <v>2018 Jan Ballot Cycle Info: NORMATIVE           
Ballot results: Met basic vote requirements. 1 Negative to reconcile
Document Name: Reaffirmation of HL7 Version 3 Standard: Data Types - Abstract Specification, Release 2</v>
      </c>
      <c r="G4" s="133" t="str">
        <f>VLOOKUP(E4,'Pjt Insight Project List'!A$2:H$484,8, FALSE)</f>
        <v>Normative - Reconcile</v>
      </c>
    </row>
    <row r="5" spans="1:7" s="134" customFormat="1" ht="28.5" customHeight="1">
      <c r="A5" s="109" t="s">
        <v>1092</v>
      </c>
      <c r="B5" s="110" t="str">
        <f>VLOOKUP(E5,'Pjt Insight Project List'!A$2:T$484,3, FALSE)</f>
        <v>Orders and Observations Work Group</v>
      </c>
      <c r="C5" s="110" t="str">
        <f>VLOOKUP(E5,'Pjt Insight Project List'!A$2:T$484,2, FALSE)</f>
        <v>Reaffirm HL7 Version 3 Standard: Implantable Device Cardiac - Follow-up Device Summary, Release 2</v>
      </c>
      <c r="D5" s="127">
        <v>43384</v>
      </c>
      <c r="E5" s="122">
        <v>1362</v>
      </c>
      <c r="F5" s="111">
        <f>VLOOKUP(E5,'Pjt Insight Project List'!A$2:AN$484,34, FALSE)</f>
        <v>0</v>
      </c>
      <c r="G5" s="112" t="str">
        <f>VLOOKUP(E5,'Pjt Insight Project List'!A$2:H$484,8, FALSE)</f>
        <v>Active Project (Resources assigned to pjt)</v>
      </c>
    </row>
    <row r="6" spans="1:7" s="134" customFormat="1" ht="28.5" customHeight="1">
      <c r="A6" s="128" t="s">
        <v>1092</v>
      </c>
      <c r="B6" s="129" t="str">
        <f>VLOOKUP(E6,'Pjt Insight Project List'!A$2:T$484,3, FALSE)</f>
        <v>Services Oriented Architecture Work Group</v>
      </c>
      <c r="C6" s="129" t="str">
        <f>VLOOKUP(E6,'Pjt Insight Project List'!A$2:T$484,2, FALSE)</f>
        <v>Reaffirm HL7 Version 3 Standard: Retrieve, Locate, and Update Service (RLUS), Release 1</v>
      </c>
      <c r="D6" s="135">
        <v>43181</v>
      </c>
      <c r="E6" s="131">
        <v>1359</v>
      </c>
      <c r="F6" s="132">
        <f>VLOOKUP(E6,'Pjt Insight Project List'!A$2:AN$484,34, FALSE)</f>
        <v>0</v>
      </c>
      <c r="G6" s="133" t="str">
        <f>VLOOKUP(E6,'Pjt Insight Project List'!A$2:H$484,8, FALSE)</f>
        <v>Active Project (Resources assigned to pjt)</v>
      </c>
    </row>
  </sheetData>
  <sortState ref="A2:G18">
    <sortCondition ref="B2:B18"/>
  </sortState>
  <dataValidations count="1">
    <dataValidation type="list" allowBlank="1" showInputMessage="1" showErrorMessage="1" sqref="B2:B6">
      <formula1>WG_List</formula1>
    </dataValidation>
  </dataValidations>
  <hyperlinks>
    <hyperlink ref="E3" r:id="rId1" display="http://www.hl7.org/special/Committees/projman/searchableProjectIndex.cfm?action=edit&amp;ProjectNumber=1185"/>
    <hyperlink ref="E4" r:id="rId2" display="http://www.hl7.org/special/Committees/projman/searchableProjectIndex.cfm?action=edit&amp;ProjectNumber=1283"/>
    <hyperlink ref="E5" r:id="rId3" display="http://www.hl7.org/special/Committees/projman/searchableProjectIndex.cfm?action=edit&amp;ProjectNumber=1362"/>
    <hyperlink ref="E6" r:id="rId4" display="http://www.hl7.org/special/Committees/projman/searchableProjectIndex.cfm?action=edit&amp;ProjectNumber=1359"/>
  </hyperlinks>
  <pageMargins left="0.7" right="0.7" top="0.75" bottom="0.75" header="0.3" footer="0.3"/>
  <pageSetup orientation="portrait" r:id="rId5"/>
</worksheet>
</file>

<file path=xl/worksheets/sheet8.xml><?xml version="1.0" encoding="utf-8"?>
<worksheet xmlns="http://schemas.openxmlformats.org/spreadsheetml/2006/main" xmlns:r="http://schemas.openxmlformats.org/officeDocument/2006/relationships">
  <dimension ref="A1:G17"/>
  <sheetViews>
    <sheetView workbookViewId="0">
      <pane ySplit="1" topLeftCell="A2" activePane="bottomLeft" state="frozen"/>
      <selection pane="bottomLeft" activeCell="B2" sqref="B2"/>
    </sheetView>
  </sheetViews>
  <sheetFormatPr defaultColWidth="9.109375" defaultRowHeight="45.6" customHeight="1"/>
  <cols>
    <col min="1" max="1" width="10.88671875" style="3" customWidth="1"/>
    <col min="2" max="2" width="14.5546875" style="4" customWidth="1"/>
    <col min="3" max="3" width="8.6640625" style="115" customWidth="1"/>
    <col min="4" max="4" width="45.109375" style="4" customWidth="1"/>
    <col min="5" max="5" width="12.44140625" style="3" customWidth="1"/>
    <col min="6" max="6" width="40.109375" style="8" customWidth="1"/>
    <col min="7" max="7" width="50.6640625" style="3" customWidth="1"/>
    <col min="8" max="16384" width="9.109375" style="3"/>
  </cols>
  <sheetData>
    <row r="1" spans="1:7" s="69" customFormat="1" ht="52.95" customHeight="1">
      <c r="A1" s="18" t="s">
        <v>337</v>
      </c>
      <c r="B1" s="18" t="s">
        <v>970</v>
      </c>
      <c r="C1" s="18" t="s">
        <v>336</v>
      </c>
      <c r="D1" s="18" t="s">
        <v>1408</v>
      </c>
      <c r="E1" s="68" t="s">
        <v>481</v>
      </c>
      <c r="F1" s="18" t="s">
        <v>1437</v>
      </c>
      <c r="G1" s="18" t="s">
        <v>360</v>
      </c>
    </row>
    <row r="2" spans="1:7" s="69" customFormat="1" ht="52.95" customHeight="1">
      <c r="A2" s="86" t="s">
        <v>1409</v>
      </c>
      <c r="B2" s="1" t="str">
        <f>VLOOKUP(C2,'Pjt Insight Project List'!A$2:T$484,3, FALSE)</f>
        <v>CDA Management Group</v>
      </c>
      <c r="C2" s="87">
        <v>1437</v>
      </c>
      <c r="D2" s="1" t="str">
        <f>VLOOKUP(C2,'Pjt Insight Project List'!A$2:T$484,2, FALSE)</f>
        <v>Collaborative C-CDA R2.1 Template Review</v>
      </c>
      <c r="E2" s="89">
        <f>VLOOKUP(C2,'Pjt Insight Project List'!A$2:AN$484,40, FALSE)</f>
        <v>43336.333333333328</v>
      </c>
      <c r="F2" s="90">
        <f t="shared" ref="F2:F5" si="0">EDATE(E2,8)</f>
        <v>43579</v>
      </c>
      <c r="G2" s="1" t="str">
        <f>VLOOKUP(C2,'Pjt Insight Project List'!A$2:AN$484,35, FALSE)</f>
        <v>The focus will include both US Realm and international perspectives, but the focus will be on analyzing the C-CDA R2.1 templates in scope for the project. For example, analysis of the C-CDA R2.1 Medication Activity template may include assessment of its alignment with UV realm templates designed for the same purpose. Clarifications about the expected relationship between UV and realm-specific templates could be included in the paper.</v>
      </c>
    </row>
    <row r="3" spans="1:7" s="4" customFormat="1" ht="45.6" customHeight="1">
      <c r="A3" s="86" t="s">
        <v>1409</v>
      </c>
      <c r="B3" s="1" t="str">
        <f>VLOOKUP(C3,'Pjt Insight Project List'!A$2:T$484,3, FALSE)</f>
        <v>Process Improvement Work Group</v>
      </c>
      <c r="C3" s="87">
        <v>1334</v>
      </c>
      <c r="D3" s="1" t="str">
        <f>VLOOKUP(C3,'Pjt Insight Project List'!A$2:T$484,2, FALSE)</f>
        <v>Decision Making Practices (DMP) Simplification Project</v>
      </c>
      <c r="E3" s="89">
        <f>VLOOKUP(C3,'Pjt Insight Project List'!A$2:AN$484,40, FALSE)</f>
        <v>42878.333333333328</v>
      </c>
      <c r="F3" s="90">
        <f t="shared" si="0"/>
        <v>43123</v>
      </c>
      <c r="G3" s="1">
        <f>VLOOKUP(C3,'Pjt Insight Project List'!A$2:AN$484,35, FALSE)</f>
        <v>0</v>
      </c>
    </row>
    <row r="4" spans="1:7" ht="45.6" customHeight="1">
      <c r="A4" s="86" t="s">
        <v>1409</v>
      </c>
      <c r="B4" s="1" t="str">
        <f>VLOOKUP(C4,'Pjt Insight Project List'!A$2:T$484,3, FALSE)</f>
        <v>Technical Steering Committee</v>
      </c>
      <c r="C4" s="87">
        <v>1219</v>
      </c>
      <c r="D4" s="1" t="str">
        <f>VLOOKUP(C4,'Pjt Insight Project List'!A$2:T$484,2, FALSE)</f>
        <v>Work Group Multi-Year Planning</v>
      </c>
      <c r="E4" s="89">
        <f>VLOOKUP(C4,'Pjt Insight Project List'!A$2:AN$484,40, FALSE)</f>
        <v>42325.333333333328</v>
      </c>
      <c r="F4" s="90">
        <f t="shared" si="0"/>
        <v>42568</v>
      </c>
      <c r="G4" s="1" t="str">
        <f>VLOOKUP(C4,'Pjt Insight Project List'!A$2:AN$484,35, FALSE)</f>
        <v>May 2016: Project Services requested to place project On Hold due to lack of resource availability to provide input. Plan to resume work on September, 2016
Other interested parties and their rolesElectronic Services and Tooling;
Pilot groups: PHER; EHR; Project Services; Orders and Observations;</v>
      </c>
    </row>
    <row r="5" spans="1:7" ht="45.6" customHeight="1">
      <c r="A5" s="86" t="s">
        <v>1409</v>
      </c>
      <c r="B5" s="1" t="str">
        <f>VLOOKUP(C5,'Pjt Insight Project List'!A$2:T$484,3, FALSE)</f>
        <v>Technical Steering Committee</v>
      </c>
      <c r="C5" s="87">
        <v>1414</v>
      </c>
      <c r="D5" s="1" t="str">
        <f>VLOOKUP(C5,'Pjt Insight Project List'!A$2:T$484,2, FALSE)</f>
        <v>Reference Domain Analysis Model (RDAM) Product Line Processes</v>
      </c>
      <c r="E5" s="89">
        <f>VLOOKUP(C5,'Pjt Insight Project List'!A$2:AN$484,40, FALSE)</f>
        <v>43182.333333333328</v>
      </c>
      <c r="F5" s="90">
        <f t="shared" si="0"/>
        <v>43427</v>
      </c>
      <c r="G5" s="1" t="str">
        <f>VLOOKUP(C5,'Pjt Insight Project List'!A$2:AN$484,35, FALSE)</f>
        <v xml:space="preserve">2018 August: S. Hufnagel update: updating RDAM investigative study project 1414 status...
Note the RDAM Mapping project 1414 was split into 2 projects
It was approved by the TSC on 2018-04-02 and The investigative study spinoff project 1414 was sent to the SGB for execution
Lorain Constable is the POC/Coordinator
</v>
      </c>
    </row>
    <row r="6" spans="1:7" ht="45.6" customHeight="1">
      <c r="A6" s="86" t="s">
        <v>1409</v>
      </c>
      <c r="B6" s="1" t="str">
        <f>VLOOKUP(C6,'Pjt Insight Project List'!A$2:T$484,3, FALSE)</f>
        <v>Templates Work Group</v>
      </c>
      <c r="C6" s="87">
        <v>1205</v>
      </c>
      <c r="D6" s="1" t="str">
        <f>VLOOKUP(C6,'Pjt Insight Project List'!A$2:T$484,2, FALSE)</f>
        <v>Templates DSTU R1 formalization of the European Cross-Borders (epSOS) Patient Summary, ePrescription and eDispensation documents using ART-DECOR for optimal implementation guidance materials, validation and content testing support</v>
      </c>
      <c r="E6" s="89">
        <f>VLOOKUP(C6,'Pjt Insight Project List'!A$2:AN$484,40, FALSE)</f>
        <v>42264.333333333328</v>
      </c>
      <c r="F6" s="90">
        <f>EDATE(E6,8)</f>
        <v>42507</v>
      </c>
      <c r="G6" s="1">
        <f>VLOOKUP(C6,'Pjt Insight Project List'!A$2:AN$484,35, FALSE)</f>
        <v>0</v>
      </c>
    </row>
    <row r="7" spans="1:7" ht="45.6" customHeight="1">
      <c r="D7" s="88"/>
      <c r="E7" s="89"/>
      <c r="F7" s="90"/>
    </row>
    <row r="8" spans="1:7" ht="45.6" customHeight="1">
      <c r="D8" s="88"/>
      <c r="E8" s="89"/>
      <c r="F8" s="90"/>
    </row>
    <row r="9" spans="1:7" ht="45.6" customHeight="1">
      <c r="E9" s="89"/>
      <c r="F9" s="90"/>
    </row>
    <row r="10" spans="1:7" ht="45.6" customHeight="1">
      <c r="E10" s="89"/>
      <c r="F10" s="90"/>
    </row>
    <row r="11" spans="1:7" ht="45.6" customHeight="1">
      <c r="E11" s="89"/>
      <c r="F11" s="90"/>
    </row>
    <row r="12" spans="1:7" ht="45.6" customHeight="1">
      <c r="E12" s="89"/>
      <c r="F12" s="90"/>
    </row>
    <row r="13" spans="1:7" ht="45.6" customHeight="1">
      <c r="E13" s="89"/>
      <c r="F13" s="90"/>
    </row>
    <row r="14" spans="1:7" ht="45.6" customHeight="1">
      <c r="E14" s="89"/>
      <c r="F14" s="90"/>
    </row>
    <row r="15" spans="1:7" ht="45.6" customHeight="1">
      <c r="E15" s="89"/>
      <c r="F15" s="90"/>
    </row>
    <row r="16" spans="1:7" ht="45.6" customHeight="1">
      <c r="E16" s="89"/>
      <c r="F16" s="90"/>
    </row>
    <row r="17" spans="5:6" ht="45.6" customHeight="1">
      <c r="E17" s="89"/>
      <c r="F17" s="90"/>
    </row>
  </sheetData>
  <sortState ref="A2:G21">
    <sortCondition ref="B2:B21"/>
  </sortState>
  <conditionalFormatting sqref="F1:F1048576">
    <cfRule type="expression" dxfId="2" priority="1" stopIfTrue="1">
      <formula>ISBLANK(F1)=TRUE</formula>
    </cfRule>
    <cfRule type="cellIs" dxfId="1" priority="2" operator="lessThan">
      <formula>NOW()</formula>
    </cfRule>
    <cfRule type="cellIs" dxfId="0" priority="3" operator="lessThan">
      <formula>NOW()+120</formula>
    </cfRule>
  </conditionalFormatting>
  <hyperlinks>
    <hyperlink ref="C6" r:id="rId1" display="http://www.hl7.org/special/Committees/projman/searchableProjectIndex.cfm?action=edit&amp;ProjectNumber=1205"/>
    <hyperlink ref="C4" r:id="rId2" display="http://www.hl7.org/special/Committees/projman/searchableProjectIndex.cfm?action=edit&amp;ProjectNumber=1219"/>
    <hyperlink ref="C3" r:id="rId3" display="http://www.hl7.org/special/Committees/projman/searchableProjectIndex.cfm?action=edit&amp;ProjectNumber=1334"/>
    <hyperlink ref="C5" r:id="rId4" display="http://www.hl7.org/special/Committees/projman/searchableProjectIndex.cfm?action=edit&amp;ProjectNumber=1414"/>
    <hyperlink ref="C2" r:id="rId5" display="http://www.hl7.org/special/Committees/projman/searchableProjectIndex.cfm?action=edit&amp;ProjectNumber=1437"/>
  </hyperlinks>
  <pageMargins left="0.7" right="0.7" top="0.75" bottom="0.75" header="0.3" footer="0.3"/>
  <pageSetup orientation="portrait" r:id="rId6"/>
</worksheet>
</file>

<file path=xl/worksheets/sheet9.xml><?xml version="1.0" encoding="utf-8"?>
<worksheet xmlns="http://schemas.openxmlformats.org/spreadsheetml/2006/main" xmlns:r="http://schemas.openxmlformats.org/officeDocument/2006/relationships">
  <dimension ref="A1:AO343"/>
  <sheetViews>
    <sheetView topLeftCell="A330" workbookViewId="0">
      <selection activeCell="A343" sqref="A343"/>
    </sheetView>
  </sheetViews>
  <sheetFormatPr defaultRowHeight="27.6" customHeight="1"/>
  <cols>
    <col min="1" max="1" width="7.44140625" style="117" customWidth="1"/>
    <col min="2" max="2" width="33" style="118" customWidth="1"/>
    <col min="3" max="3" width="21.44140625" style="118" customWidth="1"/>
    <col min="4" max="4" width="16.44140625" style="117" customWidth="1"/>
    <col min="5" max="5" width="16.44140625" style="118" customWidth="1"/>
    <col min="6" max="6" width="49.6640625" style="118" customWidth="1"/>
    <col min="7" max="7" width="16.44140625" style="118" customWidth="1"/>
    <col min="8" max="8" width="21.44140625" style="118" customWidth="1"/>
    <col min="9" max="10" width="16.44140625" style="119" customWidth="1"/>
    <col min="11" max="11" width="21.44140625" style="118" customWidth="1"/>
    <col min="12" max="12" width="49.6640625" style="118" customWidth="1"/>
    <col min="13" max="14" width="16.44140625" style="117" customWidth="1"/>
    <col min="15" max="15" width="24.6640625" style="118" customWidth="1"/>
    <col min="16" max="16" width="33" style="118" customWidth="1"/>
    <col min="17" max="21" width="16.44140625" style="117" customWidth="1"/>
    <col min="22" max="23" width="16.44140625" style="118" customWidth="1"/>
    <col min="24" max="25" width="16.44140625" style="117" customWidth="1"/>
    <col min="26" max="26" width="16.44140625" style="118" customWidth="1"/>
    <col min="27" max="27" width="16.44140625" style="117" customWidth="1"/>
    <col min="28" max="28" width="33" style="118" customWidth="1"/>
    <col min="29" max="33" width="16.44140625" style="117" customWidth="1"/>
    <col min="34" max="35" width="49.6640625" style="118" customWidth="1"/>
    <col min="36" max="39" width="16.44140625" style="117" customWidth="1"/>
    <col min="40" max="40" width="19.6640625" style="120" customWidth="1"/>
    <col min="41" max="41" width="16.44140625" style="119" customWidth="1"/>
    <col min="42" max="256" width="8.88671875" style="70"/>
    <col min="257" max="257" width="7.44140625" style="70" customWidth="1"/>
    <col min="258" max="258" width="33" style="70" customWidth="1"/>
    <col min="259" max="259" width="21.44140625" style="70" customWidth="1"/>
    <col min="260" max="261" width="16.44140625" style="70" customWidth="1"/>
    <col min="262" max="262" width="49.6640625" style="70" customWidth="1"/>
    <col min="263" max="263" width="16.44140625" style="70" customWidth="1"/>
    <col min="264" max="264" width="21.44140625" style="70" customWidth="1"/>
    <col min="265" max="266" width="16.44140625" style="70" customWidth="1"/>
    <col min="267" max="267" width="21.44140625" style="70" customWidth="1"/>
    <col min="268" max="268" width="49.6640625" style="70" customWidth="1"/>
    <col min="269" max="270" width="16.44140625" style="70" customWidth="1"/>
    <col min="271" max="271" width="24.6640625" style="70" customWidth="1"/>
    <col min="272" max="272" width="33" style="70" customWidth="1"/>
    <col min="273" max="283" width="16.44140625" style="70" customWidth="1"/>
    <col min="284" max="284" width="33" style="70" customWidth="1"/>
    <col min="285" max="289" width="16.44140625" style="70" customWidth="1"/>
    <col min="290" max="291" width="49.6640625" style="70" customWidth="1"/>
    <col min="292" max="295" width="16.44140625" style="70" customWidth="1"/>
    <col min="296" max="296" width="19.6640625" style="70" customWidth="1"/>
    <col min="297" max="297" width="16.44140625" style="70" customWidth="1"/>
    <col min="298" max="512" width="8.88671875" style="70"/>
    <col min="513" max="513" width="7.44140625" style="70" customWidth="1"/>
    <col min="514" max="514" width="33" style="70" customWidth="1"/>
    <col min="515" max="515" width="21.44140625" style="70" customWidth="1"/>
    <col min="516" max="517" width="16.44140625" style="70" customWidth="1"/>
    <col min="518" max="518" width="49.6640625" style="70" customWidth="1"/>
    <col min="519" max="519" width="16.44140625" style="70" customWidth="1"/>
    <col min="520" max="520" width="21.44140625" style="70" customWidth="1"/>
    <col min="521" max="522" width="16.44140625" style="70" customWidth="1"/>
    <col min="523" max="523" width="21.44140625" style="70" customWidth="1"/>
    <col min="524" max="524" width="49.6640625" style="70" customWidth="1"/>
    <col min="525" max="526" width="16.44140625" style="70" customWidth="1"/>
    <col min="527" max="527" width="24.6640625" style="70" customWidth="1"/>
    <col min="528" max="528" width="33" style="70" customWidth="1"/>
    <col min="529" max="539" width="16.44140625" style="70" customWidth="1"/>
    <col min="540" max="540" width="33" style="70" customWidth="1"/>
    <col min="541" max="545" width="16.44140625" style="70" customWidth="1"/>
    <col min="546" max="547" width="49.6640625" style="70" customWidth="1"/>
    <col min="548" max="551" width="16.44140625" style="70" customWidth="1"/>
    <col min="552" max="552" width="19.6640625" style="70" customWidth="1"/>
    <col min="553" max="553" width="16.44140625" style="70" customWidth="1"/>
    <col min="554" max="768" width="8.88671875" style="70"/>
    <col min="769" max="769" width="7.44140625" style="70" customWidth="1"/>
    <col min="770" max="770" width="33" style="70" customWidth="1"/>
    <col min="771" max="771" width="21.44140625" style="70" customWidth="1"/>
    <col min="772" max="773" width="16.44140625" style="70" customWidth="1"/>
    <col min="774" max="774" width="49.6640625" style="70" customWidth="1"/>
    <col min="775" max="775" width="16.44140625" style="70" customWidth="1"/>
    <col min="776" max="776" width="21.44140625" style="70" customWidth="1"/>
    <col min="777" max="778" width="16.44140625" style="70" customWidth="1"/>
    <col min="779" max="779" width="21.44140625" style="70" customWidth="1"/>
    <col min="780" max="780" width="49.6640625" style="70" customWidth="1"/>
    <col min="781" max="782" width="16.44140625" style="70" customWidth="1"/>
    <col min="783" max="783" width="24.6640625" style="70" customWidth="1"/>
    <col min="784" max="784" width="33" style="70" customWidth="1"/>
    <col min="785" max="795" width="16.44140625" style="70" customWidth="1"/>
    <col min="796" max="796" width="33" style="70" customWidth="1"/>
    <col min="797" max="801" width="16.44140625" style="70" customWidth="1"/>
    <col min="802" max="803" width="49.6640625" style="70" customWidth="1"/>
    <col min="804" max="807" width="16.44140625" style="70" customWidth="1"/>
    <col min="808" max="808" width="19.6640625" style="70" customWidth="1"/>
    <col min="809" max="809" width="16.44140625" style="70" customWidth="1"/>
    <col min="810" max="1024" width="8.88671875" style="70"/>
    <col min="1025" max="1025" width="7.44140625" style="70" customWidth="1"/>
    <col min="1026" max="1026" width="33" style="70" customWidth="1"/>
    <col min="1027" max="1027" width="21.44140625" style="70" customWidth="1"/>
    <col min="1028" max="1029" width="16.44140625" style="70" customWidth="1"/>
    <col min="1030" max="1030" width="49.6640625" style="70" customWidth="1"/>
    <col min="1031" max="1031" width="16.44140625" style="70" customWidth="1"/>
    <col min="1032" max="1032" width="21.44140625" style="70" customWidth="1"/>
    <col min="1033" max="1034" width="16.44140625" style="70" customWidth="1"/>
    <col min="1035" max="1035" width="21.44140625" style="70" customWidth="1"/>
    <col min="1036" max="1036" width="49.6640625" style="70" customWidth="1"/>
    <col min="1037" max="1038" width="16.44140625" style="70" customWidth="1"/>
    <col min="1039" max="1039" width="24.6640625" style="70" customWidth="1"/>
    <col min="1040" max="1040" width="33" style="70" customWidth="1"/>
    <col min="1041" max="1051" width="16.44140625" style="70" customWidth="1"/>
    <col min="1052" max="1052" width="33" style="70" customWidth="1"/>
    <col min="1053" max="1057" width="16.44140625" style="70" customWidth="1"/>
    <col min="1058" max="1059" width="49.6640625" style="70" customWidth="1"/>
    <col min="1060" max="1063" width="16.44140625" style="70" customWidth="1"/>
    <col min="1064" max="1064" width="19.6640625" style="70" customWidth="1"/>
    <col min="1065" max="1065" width="16.44140625" style="70" customWidth="1"/>
    <col min="1066" max="1280" width="8.88671875" style="70"/>
    <col min="1281" max="1281" width="7.44140625" style="70" customWidth="1"/>
    <col min="1282" max="1282" width="33" style="70" customWidth="1"/>
    <col min="1283" max="1283" width="21.44140625" style="70" customWidth="1"/>
    <col min="1284" max="1285" width="16.44140625" style="70" customWidth="1"/>
    <col min="1286" max="1286" width="49.6640625" style="70" customWidth="1"/>
    <col min="1287" max="1287" width="16.44140625" style="70" customWidth="1"/>
    <col min="1288" max="1288" width="21.44140625" style="70" customWidth="1"/>
    <col min="1289" max="1290" width="16.44140625" style="70" customWidth="1"/>
    <col min="1291" max="1291" width="21.44140625" style="70" customWidth="1"/>
    <col min="1292" max="1292" width="49.6640625" style="70" customWidth="1"/>
    <col min="1293" max="1294" width="16.44140625" style="70" customWidth="1"/>
    <col min="1295" max="1295" width="24.6640625" style="70" customWidth="1"/>
    <col min="1296" max="1296" width="33" style="70" customWidth="1"/>
    <col min="1297" max="1307" width="16.44140625" style="70" customWidth="1"/>
    <col min="1308" max="1308" width="33" style="70" customWidth="1"/>
    <col min="1309" max="1313" width="16.44140625" style="70" customWidth="1"/>
    <col min="1314" max="1315" width="49.6640625" style="70" customWidth="1"/>
    <col min="1316" max="1319" width="16.44140625" style="70" customWidth="1"/>
    <col min="1320" max="1320" width="19.6640625" style="70" customWidth="1"/>
    <col min="1321" max="1321" width="16.44140625" style="70" customWidth="1"/>
    <col min="1322" max="1536" width="8.88671875" style="70"/>
    <col min="1537" max="1537" width="7.44140625" style="70" customWidth="1"/>
    <col min="1538" max="1538" width="33" style="70" customWidth="1"/>
    <col min="1539" max="1539" width="21.44140625" style="70" customWidth="1"/>
    <col min="1540" max="1541" width="16.44140625" style="70" customWidth="1"/>
    <col min="1542" max="1542" width="49.6640625" style="70" customWidth="1"/>
    <col min="1543" max="1543" width="16.44140625" style="70" customWidth="1"/>
    <col min="1544" max="1544" width="21.44140625" style="70" customWidth="1"/>
    <col min="1545" max="1546" width="16.44140625" style="70" customWidth="1"/>
    <col min="1547" max="1547" width="21.44140625" style="70" customWidth="1"/>
    <col min="1548" max="1548" width="49.6640625" style="70" customWidth="1"/>
    <col min="1549" max="1550" width="16.44140625" style="70" customWidth="1"/>
    <col min="1551" max="1551" width="24.6640625" style="70" customWidth="1"/>
    <col min="1552" max="1552" width="33" style="70" customWidth="1"/>
    <col min="1553" max="1563" width="16.44140625" style="70" customWidth="1"/>
    <col min="1564" max="1564" width="33" style="70" customWidth="1"/>
    <col min="1565" max="1569" width="16.44140625" style="70" customWidth="1"/>
    <col min="1570" max="1571" width="49.6640625" style="70" customWidth="1"/>
    <col min="1572" max="1575" width="16.44140625" style="70" customWidth="1"/>
    <col min="1576" max="1576" width="19.6640625" style="70" customWidth="1"/>
    <col min="1577" max="1577" width="16.44140625" style="70" customWidth="1"/>
    <col min="1578" max="1792" width="8.88671875" style="70"/>
    <col min="1793" max="1793" width="7.44140625" style="70" customWidth="1"/>
    <col min="1794" max="1794" width="33" style="70" customWidth="1"/>
    <col min="1795" max="1795" width="21.44140625" style="70" customWidth="1"/>
    <col min="1796" max="1797" width="16.44140625" style="70" customWidth="1"/>
    <col min="1798" max="1798" width="49.6640625" style="70" customWidth="1"/>
    <col min="1799" max="1799" width="16.44140625" style="70" customWidth="1"/>
    <col min="1800" max="1800" width="21.44140625" style="70" customWidth="1"/>
    <col min="1801" max="1802" width="16.44140625" style="70" customWidth="1"/>
    <col min="1803" max="1803" width="21.44140625" style="70" customWidth="1"/>
    <col min="1804" max="1804" width="49.6640625" style="70" customWidth="1"/>
    <col min="1805" max="1806" width="16.44140625" style="70" customWidth="1"/>
    <col min="1807" max="1807" width="24.6640625" style="70" customWidth="1"/>
    <col min="1808" max="1808" width="33" style="70" customWidth="1"/>
    <col min="1809" max="1819" width="16.44140625" style="70" customWidth="1"/>
    <col min="1820" max="1820" width="33" style="70" customWidth="1"/>
    <col min="1821" max="1825" width="16.44140625" style="70" customWidth="1"/>
    <col min="1826" max="1827" width="49.6640625" style="70" customWidth="1"/>
    <col min="1828" max="1831" width="16.44140625" style="70" customWidth="1"/>
    <col min="1832" max="1832" width="19.6640625" style="70" customWidth="1"/>
    <col min="1833" max="1833" width="16.44140625" style="70" customWidth="1"/>
    <col min="1834" max="2048" width="8.88671875" style="70"/>
    <col min="2049" max="2049" width="7.44140625" style="70" customWidth="1"/>
    <col min="2050" max="2050" width="33" style="70" customWidth="1"/>
    <col min="2051" max="2051" width="21.44140625" style="70" customWidth="1"/>
    <col min="2052" max="2053" width="16.44140625" style="70" customWidth="1"/>
    <col min="2054" max="2054" width="49.6640625" style="70" customWidth="1"/>
    <col min="2055" max="2055" width="16.44140625" style="70" customWidth="1"/>
    <col min="2056" max="2056" width="21.44140625" style="70" customWidth="1"/>
    <col min="2057" max="2058" width="16.44140625" style="70" customWidth="1"/>
    <col min="2059" max="2059" width="21.44140625" style="70" customWidth="1"/>
    <col min="2060" max="2060" width="49.6640625" style="70" customWidth="1"/>
    <col min="2061" max="2062" width="16.44140625" style="70" customWidth="1"/>
    <col min="2063" max="2063" width="24.6640625" style="70" customWidth="1"/>
    <col min="2064" max="2064" width="33" style="70" customWidth="1"/>
    <col min="2065" max="2075" width="16.44140625" style="70" customWidth="1"/>
    <col min="2076" max="2076" width="33" style="70" customWidth="1"/>
    <col min="2077" max="2081" width="16.44140625" style="70" customWidth="1"/>
    <col min="2082" max="2083" width="49.6640625" style="70" customWidth="1"/>
    <col min="2084" max="2087" width="16.44140625" style="70" customWidth="1"/>
    <col min="2088" max="2088" width="19.6640625" style="70" customWidth="1"/>
    <col min="2089" max="2089" width="16.44140625" style="70" customWidth="1"/>
    <col min="2090" max="2304" width="8.88671875" style="70"/>
    <col min="2305" max="2305" width="7.44140625" style="70" customWidth="1"/>
    <col min="2306" max="2306" width="33" style="70" customWidth="1"/>
    <col min="2307" max="2307" width="21.44140625" style="70" customWidth="1"/>
    <col min="2308" max="2309" width="16.44140625" style="70" customWidth="1"/>
    <col min="2310" max="2310" width="49.6640625" style="70" customWidth="1"/>
    <col min="2311" max="2311" width="16.44140625" style="70" customWidth="1"/>
    <col min="2312" max="2312" width="21.44140625" style="70" customWidth="1"/>
    <col min="2313" max="2314" width="16.44140625" style="70" customWidth="1"/>
    <col min="2315" max="2315" width="21.44140625" style="70" customWidth="1"/>
    <col min="2316" max="2316" width="49.6640625" style="70" customWidth="1"/>
    <col min="2317" max="2318" width="16.44140625" style="70" customWidth="1"/>
    <col min="2319" max="2319" width="24.6640625" style="70" customWidth="1"/>
    <col min="2320" max="2320" width="33" style="70" customWidth="1"/>
    <col min="2321" max="2331" width="16.44140625" style="70" customWidth="1"/>
    <col min="2332" max="2332" width="33" style="70" customWidth="1"/>
    <col min="2333" max="2337" width="16.44140625" style="70" customWidth="1"/>
    <col min="2338" max="2339" width="49.6640625" style="70" customWidth="1"/>
    <col min="2340" max="2343" width="16.44140625" style="70" customWidth="1"/>
    <col min="2344" max="2344" width="19.6640625" style="70" customWidth="1"/>
    <col min="2345" max="2345" width="16.44140625" style="70" customWidth="1"/>
    <col min="2346" max="2560" width="8.88671875" style="70"/>
    <col min="2561" max="2561" width="7.44140625" style="70" customWidth="1"/>
    <col min="2562" max="2562" width="33" style="70" customWidth="1"/>
    <col min="2563" max="2563" width="21.44140625" style="70" customWidth="1"/>
    <col min="2564" max="2565" width="16.44140625" style="70" customWidth="1"/>
    <col min="2566" max="2566" width="49.6640625" style="70" customWidth="1"/>
    <col min="2567" max="2567" width="16.44140625" style="70" customWidth="1"/>
    <col min="2568" max="2568" width="21.44140625" style="70" customWidth="1"/>
    <col min="2569" max="2570" width="16.44140625" style="70" customWidth="1"/>
    <col min="2571" max="2571" width="21.44140625" style="70" customWidth="1"/>
    <col min="2572" max="2572" width="49.6640625" style="70" customWidth="1"/>
    <col min="2573" max="2574" width="16.44140625" style="70" customWidth="1"/>
    <col min="2575" max="2575" width="24.6640625" style="70" customWidth="1"/>
    <col min="2576" max="2576" width="33" style="70" customWidth="1"/>
    <col min="2577" max="2587" width="16.44140625" style="70" customWidth="1"/>
    <col min="2588" max="2588" width="33" style="70" customWidth="1"/>
    <col min="2589" max="2593" width="16.44140625" style="70" customWidth="1"/>
    <col min="2594" max="2595" width="49.6640625" style="70" customWidth="1"/>
    <col min="2596" max="2599" width="16.44140625" style="70" customWidth="1"/>
    <col min="2600" max="2600" width="19.6640625" style="70" customWidth="1"/>
    <col min="2601" max="2601" width="16.44140625" style="70" customWidth="1"/>
    <col min="2602" max="2816" width="8.88671875" style="70"/>
    <col min="2817" max="2817" width="7.44140625" style="70" customWidth="1"/>
    <col min="2818" max="2818" width="33" style="70" customWidth="1"/>
    <col min="2819" max="2819" width="21.44140625" style="70" customWidth="1"/>
    <col min="2820" max="2821" width="16.44140625" style="70" customWidth="1"/>
    <col min="2822" max="2822" width="49.6640625" style="70" customWidth="1"/>
    <col min="2823" max="2823" width="16.44140625" style="70" customWidth="1"/>
    <col min="2824" max="2824" width="21.44140625" style="70" customWidth="1"/>
    <col min="2825" max="2826" width="16.44140625" style="70" customWidth="1"/>
    <col min="2827" max="2827" width="21.44140625" style="70" customWidth="1"/>
    <col min="2828" max="2828" width="49.6640625" style="70" customWidth="1"/>
    <col min="2829" max="2830" width="16.44140625" style="70" customWidth="1"/>
    <col min="2831" max="2831" width="24.6640625" style="70" customWidth="1"/>
    <col min="2832" max="2832" width="33" style="70" customWidth="1"/>
    <col min="2833" max="2843" width="16.44140625" style="70" customWidth="1"/>
    <col min="2844" max="2844" width="33" style="70" customWidth="1"/>
    <col min="2845" max="2849" width="16.44140625" style="70" customWidth="1"/>
    <col min="2850" max="2851" width="49.6640625" style="70" customWidth="1"/>
    <col min="2852" max="2855" width="16.44140625" style="70" customWidth="1"/>
    <col min="2856" max="2856" width="19.6640625" style="70" customWidth="1"/>
    <col min="2857" max="2857" width="16.44140625" style="70" customWidth="1"/>
    <col min="2858" max="3072" width="8.88671875" style="70"/>
    <col min="3073" max="3073" width="7.44140625" style="70" customWidth="1"/>
    <col min="3074" max="3074" width="33" style="70" customWidth="1"/>
    <col min="3075" max="3075" width="21.44140625" style="70" customWidth="1"/>
    <col min="3076" max="3077" width="16.44140625" style="70" customWidth="1"/>
    <col min="3078" max="3078" width="49.6640625" style="70" customWidth="1"/>
    <col min="3079" max="3079" width="16.44140625" style="70" customWidth="1"/>
    <col min="3080" max="3080" width="21.44140625" style="70" customWidth="1"/>
    <col min="3081" max="3082" width="16.44140625" style="70" customWidth="1"/>
    <col min="3083" max="3083" width="21.44140625" style="70" customWidth="1"/>
    <col min="3084" max="3084" width="49.6640625" style="70" customWidth="1"/>
    <col min="3085" max="3086" width="16.44140625" style="70" customWidth="1"/>
    <col min="3087" max="3087" width="24.6640625" style="70" customWidth="1"/>
    <col min="3088" max="3088" width="33" style="70" customWidth="1"/>
    <col min="3089" max="3099" width="16.44140625" style="70" customWidth="1"/>
    <col min="3100" max="3100" width="33" style="70" customWidth="1"/>
    <col min="3101" max="3105" width="16.44140625" style="70" customWidth="1"/>
    <col min="3106" max="3107" width="49.6640625" style="70" customWidth="1"/>
    <col min="3108" max="3111" width="16.44140625" style="70" customWidth="1"/>
    <col min="3112" max="3112" width="19.6640625" style="70" customWidth="1"/>
    <col min="3113" max="3113" width="16.44140625" style="70" customWidth="1"/>
    <col min="3114" max="3328" width="8.88671875" style="70"/>
    <col min="3329" max="3329" width="7.44140625" style="70" customWidth="1"/>
    <col min="3330" max="3330" width="33" style="70" customWidth="1"/>
    <col min="3331" max="3331" width="21.44140625" style="70" customWidth="1"/>
    <col min="3332" max="3333" width="16.44140625" style="70" customWidth="1"/>
    <col min="3334" max="3334" width="49.6640625" style="70" customWidth="1"/>
    <col min="3335" max="3335" width="16.44140625" style="70" customWidth="1"/>
    <col min="3336" max="3336" width="21.44140625" style="70" customWidth="1"/>
    <col min="3337" max="3338" width="16.44140625" style="70" customWidth="1"/>
    <col min="3339" max="3339" width="21.44140625" style="70" customWidth="1"/>
    <col min="3340" max="3340" width="49.6640625" style="70" customWidth="1"/>
    <col min="3341" max="3342" width="16.44140625" style="70" customWidth="1"/>
    <col min="3343" max="3343" width="24.6640625" style="70" customWidth="1"/>
    <col min="3344" max="3344" width="33" style="70" customWidth="1"/>
    <col min="3345" max="3355" width="16.44140625" style="70" customWidth="1"/>
    <col min="3356" max="3356" width="33" style="70" customWidth="1"/>
    <col min="3357" max="3361" width="16.44140625" style="70" customWidth="1"/>
    <col min="3362" max="3363" width="49.6640625" style="70" customWidth="1"/>
    <col min="3364" max="3367" width="16.44140625" style="70" customWidth="1"/>
    <col min="3368" max="3368" width="19.6640625" style="70" customWidth="1"/>
    <col min="3369" max="3369" width="16.44140625" style="70" customWidth="1"/>
    <col min="3370" max="3584" width="8.88671875" style="70"/>
    <col min="3585" max="3585" width="7.44140625" style="70" customWidth="1"/>
    <col min="3586" max="3586" width="33" style="70" customWidth="1"/>
    <col min="3587" max="3587" width="21.44140625" style="70" customWidth="1"/>
    <col min="3588" max="3589" width="16.44140625" style="70" customWidth="1"/>
    <col min="3590" max="3590" width="49.6640625" style="70" customWidth="1"/>
    <col min="3591" max="3591" width="16.44140625" style="70" customWidth="1"/>
    <col min="3592" max="3592" width="21.44140625" style="70" customWidth="1"/>
    <col min="3593" max="3594" width="16.44140625" style="70" customWidth="1"/>
    <col min="3595" max="3595" width="21.44140625" style="70" customWidth="1"/>
    <col min="3596" max="3596" width="49.6640625" style="70" customWidth="1"/>
    <col min="3597" max="3598" width="16.44140625" style="70" customWidth="1"/>
    <col min="3599" max="3599" width="24.6640625" style="70" customWidth="1"/>
    <col min="3600" max="3600" width="33" style="70" customWidth="1"/>
    <col min="3601" max="3611" width="16.44140625" style="70" customWidth="1"/>
    <col min="3612" max="3612" width="33" style="70" customWidth="1"/>
    <col min="3613" max="3617" width="16.44140625" style="70" customWidth="1"/>
    <col min="3618" max="3619" width="49.6640625" style="70" customWidth="1"/>
    <col min="3620" max="3623" width="16.44140625" style="70" customWidth="1"/>
    <col min="3624" max="3624" width="19.6640625" style="70" customWidth="1"/>
    <col min="3625" max="3625" width="16.44140625" style="70" customWidth="1"/>
    <col min="3626" max="3840" width="8.88671875" style="70"/>
    <col min="3841" max="3841" width="7.44140625" style="70" customWidth="1"/>
    <col min="3842" max="3842" width="33" style="70" customWidth="1"/>
    <col min="3843" max="3843" width="21.44140625" style="70" customWidth="1"/>
    <col min="3844" max="3845" width="16.44140625" style="70" customWidth="1"/>
    <col min="3846" max="3846" width="49.6640625" style="70" customWidth="1"/>
    <col min="3847" max="3847" width="16.44140625" style="70" customWidth="1"/>
    <col min="3848" max="3848" width="21.44140625" style="70" customWidth="1"/>
    <col min="3849" max="3850" width="16.44140625" style="70" customWidth="1"/>
    <col min="3851" max="3851" width="21.44140625" style="70" customWidth="1"/>
    <col min="3852" max="3852" width="49.6640625" style="70" customWidth="1"/>
    <col min="3853" max="3854" width="16.44140625" style="70" customWidth="1"/>
    <col min="3855" max="3855" width="24.6640625" style="70" customWidth="1"/>
    <col min="3856" max="3856" width="33" style="70" customWidth="1"/>
    <col min="3857" max="3867" width="16.44140625" style="70" customWidth="1"/>
    <col min="3868" max="3868" width="33" style="70" customWidth="1"/>
    <col min="3869" max="3873" width="16.44140625" style="70" customWidth="1"/>
    <col min="3874" max="3875" width="49.6640625" style="70" customWidth="1"/>
    <col min="3876" max="3879" width="16.44140625" style="70" customWidth="1"/>
    <col min="3880" max="3880" width="19.6640625" style="70" customWidth="1"/>
    <col min="3881" max="3881" width="16.44140625" style="70" customWidth="1"/>
    <col min="3882" max="4096" width="8.88671875" style="70"/>
    <col min="4097" max="4097" width="7.44140625" style="70" customWidth="1"/>
    <col min="4098" max="4098" width="33" style="70" customWidth="1"/>
    <col min="4099" max="4099" width="21.44140625" style="70" customWidth="1"/>
    <col min="4100" max="4101" width="16.44140625" style="70" customWidth="1"/>
    <col min="4102" max="4102" width="49.6640625" style="70" customWidth="1"/>
    <col min="4103" max="4103" width="16.44140625" style="70" customWidth="1"/>
    <col min="4104" max="4104" width="21.44140625" style="70" customWidth="1"/>
    <col min="4105" max="4106" width="16.44140625" style="70" customWidth="1"/>
    <col min="4107" max="4107" width="21.44140625" style="70" customWidth="1"/>
    <col min="4108" max="4108" width="49.6640625" style="70" customWidth="1"/>
    <col min="4109" max="4110" width="16.44140625" style="70" customWidth="1"/>
    <col min="4111" max="4111" width="24.6640625" style="70" customWidth="1"/>
    <col min="4112" max="4112" width="33" style="70" customWidth="1"/>
    <col min="4113" max="4123" width="16.44140625" style="70" customWidth="1"/>
    <col min="4124" max="4124" width="33" style="70" customWidth="1"/>
    <col min="4125" max="4129" width="16.44140625" style="70" customWidth="1"/>
    <col min="4130" max="4131" width="49.6640625" style="70" customWidth="1"/>
    <col min="4132" max="4135" width="16.44140625" style="70" customWidth="1"/>
    <col min="4136" max="4136" width="19.6640625" style="70" customWidth="1"/>
    <col min="4137" max="4137" width="16.44140625" style="70" customWidth="1"/>
    <col min="4138" max="4352" width="8.88671875" style="70"/>
    <col min="4353" max="4353" width="7.44140625" style="70" customWidth="1"/>
    <col min="4354" max="4354" width="33" style="70" customWidth="1"/>
    <col min="4355" max="4355" width="21.44140625" style="70" customWidth="1"/>
    <col min="4356" max="4357" width="16.44140625" style="70" customWidth="1"/>
    <col min="4358" max="4358" width="49.6640625" style="70" customWidth="1"/>
    <col min="4359" max="4359" width="16.44140625" style="70" customWidth="1"/>
    <col min="4360" max="4360" width="21.44140625" style="70" customWidth="1"/>
    <col min="4361" max="4362" width="16.44140625" style="70" customWidth="1"/>
    <col min="4363" max="4363" width="21.44140625" style="70" customWidth="1"/>
    <col min="4364" max="4364" width="49.6640625" style="70" customWidth="1"/>
    <col min="4365" max="4366" width="16.44140625" style="70" customWidth="1"/>
    <col min="4367" max="4367" width="24.6640625" style="70" customWidth="1"/>
    <col min="4368" max="4368" width="33" style="70" customWidth="1"/>
    <col min="4369" max="4379" width="16.44140625" style="70" customWidth="1"/>
    <col min="4380" max="4380" width="33" style="70" customWidth="1"/>
    <col min="4381" max="4385" width="16.44140625" style="70" customWidth="1"/>
    <col min="4386" max="4387" width="49.6640625" style="70" customWidth="1"/>
    <col min="4388" max="4391" width="16.44140625" style="70" customWidth="1"/>
    <col min="4392" max="4392" width="19.6640625" style="70" customWidth="1"/>
    <col min="4393" max="4393" width="16.44140625" style="70" customWidth="1"/>
    <col min="4394" max="4608" width="8.88671875" style="70"/>
    <col min="4609" max="4609" width="7.44140625" style="70" customWidth="1"/>
    <col min="4610" max="4610" width="33" style="70" customWidth="1"/>
    <col min="4611" max="4611" width="21.44140625" style="70" customWidth="1"/>
    <col min="4612" max="4613" width="16.44140625" style="70" customWidth="1"/>
    <col min="4614" max="4614" width="49.6640625" style="70" customWidth="1"/>
    <col min="4615" max="4615" width="16.44140625" style="70" customWidth="1"/>
    <col min="4616" max="4616" width="21.44140625" style="70" customWidth="1"/>
    <col min="4617" max="4618" width="16.44140625" style="70" customWidth="1"/>
    <col min="4619" max="4619" width="21.44140625" style="70" customWidth="1"/>
    <col min="4620" max="4620" width="49.6640625" style="70" customWidth="1"/>
    <col min="4621" max="4622" width="16.44140625" style="70" customWidth="1"/>
    <col min="4623" max="4623" width="24.6640625" style="70" customWidth="1"/>
    <col min="4624" max="4624" width="33" style="70" customWidth="1"/>
    <col min="4625" max="4635" width="16.44140625" style="70" customWidth="1"/>
    <col min="4636" max="4636" width="33" style="70" customWidth="1"/>
    <col min="4637" max="4641" width="16.44140625" style="70" customWidth="1"/>
    <col min="4642" max="4643" width="49.6640625" style="70" customWidth="1"/>
    <col min="4644" max="4647" width="16.44140625" style="70" customWidth="1"/>
    <col min="4648" max="4648" width="19.6640625" style="70" customWidth="1"/>
    <col min="4649" max="4649" width="16.44140625" style="70" customWidth="1"/>
    <col min="4650" max="4864" width="8.88671875" style="70"/>
    <col min="4865" max="4865" width="7.44140625" style="70" customWidth="1"/>
    <col min="4866" max="4866" width="33" style="70" customWidth="1"/>
    <col min="4867" max="4867" width="21.44140625" style="70" customWidth="1"/>
    <col min="4868" max="4869" width="16.44140625" style="70" customWidth="1"/>
    <col min="4870" max="4870" width="49.6640625" style="70" customWidth="1"/>
    <col min="4871" max="4871" width="16.44140625" style="70" customWidth="1"/>
    <col min="4872" max="4872" width="21.44140625" style="70" customWidth="1"/>
    <col min="4873" max="4874" width="16.44140625" style="70" customWidth="1"/>
    <col min="4875" max="4875" width="21.44140625" style="70" customWidth="1"/>
    <col min="4876" max="4876" width="49.6640625" style="70" customWidth="1"/>
    <col min="4877" max="4878" width="16.44140625" style="70" customWidth="1"/>
    <col min="4879" max="4879" width="24.6640625" style="70" customWidth="1"/>
    <col min="4880" max="4880" width="33" style="70" customWidth="1"/>
    <col min="4881" max="4891" width="16.44140625" style="70" customWidth="1"/>
    <col min="4892" max="4892" width="33" style="70" customWidth="1"/>
    <col min="4893" max="4897" width="16.44140625" style="70" customWidth="1"/>
    <col min="4898" max="4899" width="49.6640625" style="70" customWidth="1"/>
    <col min="4900" max="4903" width="16.44140625" style="70" customWidth="1"/>
    <col min="4904" max="4904" width="19.6640625" style="70" customWidth="1"/>
    <col min="4905" max="4905" width="16.44140625" style="70" customWidth="1"/>
    <col min="4906" max="5120" width="8.88671875" style="70"/>
    <col min="5121" max="5121" width="7.44140625" style="70" customWidth="1"/>
    <col min="5122" max="5122" width="33" style="70" customWidth="1"/>
    <col min="5123" max="5123" width="21.44140625" style="70" customWidth="1"/>
    <col min="5124" max="5125" width="16.44140625" style="70" customWidth="1"/>
    <col min="5126" max="5126" width="49.6640625" style="70" customWidth="1"/>
    <col min="5127" max="5127" width="16.44140625" style="70" customWidth="1"/>
    <col min="5128" max="5128" width="21.44140625" style="70" customWidth="1"/>
    <col min="5129" max="5130" width="16.44140625" style="70" customWidth="1"/>
    <col min="5131" max="5131" width="21.44140625" style="70" customWidth="1"/>
    <col min="5132" max="5132" width="49.6640625" style="70" customWidth="1"/>
    <col min="5133" max="5134" width="16.44140625" style="70" customWidth="1"/>
    <col min="5135" max="5135" width="24.6640625" style="70" customWidth="1"/>
    <col min="5136" max="5136" width="33" style="70" customWidth="1"/>
    <col min="5137" max="5147" width="16.44140625" style="70" customWidth="1"/>
    <col min="5148" max="5148" width="33" style="70" customWidth="1"/>
    <col min="5149" max="5153" width="16.44140625" style="70" customWidth="1"/>
    <col min="5154" max="5155" width="49.6640625" style="70" customWidth="1"/>
    <col min="5156" max="5159" width="16.44140625" style="70" customWidth="1"/>
    <col min="5160" max="5160" width="19.6640625" style="70" customWidth="1"/>
    <col min="5161" max="5161" width="16.44140625" style="70" customWidth="1"/>
    <col min="5162" max="5376" width="8.88671875" style="70"/>
    <col min="5377" max="5377" width="7.44140625" style="70" customWidth="1"/>
    <col min="5378" max="5378" width="33" style="70" customWidth="1"/>
    <col min="5379" max="5379" width="21.44140625" style="70" customWidth="1"/>
    <col min="5380" max="5381" width="16.44140625" style="70" customWidth="1"/>
    <col min="5382" max="5382" width="49.6640625" style="70" customWidth="1"/>
    <col min="5383" max="5383" width="16.44140625" style="70" customWidth="1"/>
    <col min="5384" max="5384" width="21.44140625" style="70" customWidth="1"/>
    <col min="5385" max="5386" width="16.44140625" style="70" customWidth="1"/>
    <col min="5387" max="5387" width="21.44140625" style="70" customWidth="1"/>
    <col min="5388" max="5388" width="49.6640625" style="70" customWidth="1"/>
    <col min="5389" max="5390" width="16.44140625" style="70" customWidth="1"/>
    <col min="5391" max="5391" width="24.6640625" style="70" customWidth="1"/>
    <col min="5392" max="5392" width="33" style="70" customWidth="1"/>
    <col min="5393" max="5403" width="16.44140625" style="70" customWidth="1"/>
    <col min="5404" max="5404" width="33" style="70" customWidth="1"/>
    <col min="5405" max="5409" width="16.44140625" style="70" customWidth="1"/>
    <col min="5410" max="5411" width="49.6640625" style="70" customWidth="1"/>
    <col min="5412" max="5415" width="16.44140625" style="70" customWidth="1"/>
    <col min="5416" max="5416" width="19.6640625" style="70" customWidth="1"/>
    <col min="5417" max="5417" width="16.44140625" style="70" customWidth="1"/>
    <col min="5418" max="5632" width="8.88671875" style="70"/>
    <col min="5633" max="5633" width="7.44140625" style="70" customWidth="1"/>
    <col min="5634" max="5634" width="33" style="70" customWidth="1"/>
    <col min="5635" max="5635" width="21.44140625" style="70" customWidth="1"/>
    <col min="5636" max="5637" width="16.44140625" style="70" customWidth="1"/>
    <col min="5638" max="5638" width="49.6640625" style="70" customWidth="1"/>
    <col min="5639" max="5639" width="16.44140625" style="70" customWidth="1"/>
    <col min="5640" max="5640" width="21.44140625" style="70" customWidth="1"/>
    <col min="5641" max="5642" width="16.44140625" style="70" customWidth="1"/>
    <col min="5643" max="5643" width="21.44140625" style="70" customWidth="1"/>
    <col min="5644" max="5644" width="49.6640625" style="70" customWidth="1"/>
    <col min="5645" max="5646" width="16.44140625" style="70" customWidth="1"/>
    <col min="5647" max="5647" width="24.6640625" style="70" customWidth="1"/>
    <col min="5648" max="5648" width="33" style="70" customWidth="1"/>
    <col min="5649" max="5659" width="16.44140625" style="70" customWidth="1"/>
    <col min="5660" max="5660" width="33" style="70" customWidth="1"/>
    <col min="5661" max="5665" width="16.44140625" style="70" customWidth="1"/>
    <col min="5666" max="5667" width="49.6640625" style="70" customWidth="1"/>
    <col min="5668" max="5671" width="16.44140625" style="70" customWidth="1"/>
    <col min="5672" max="5672" width="19.6640625" style="70" customWidth="1"/>
    <col min="5673" max="5673" width="16.44140625" style="70" customWidth="1"/>
    <col min="5674" max="5888" width="8.88671875" style="70"/>
    <col min="5889" max="5889" width="7.44140625" style="70" customWidth="1"/>
    <col min="5890" max="5890" width="33" style="70" customWidth="1"/>
    <col min="5891" max="5891" width="21.44140625" style="70" customWidth="1"/>
    <col min="5892" max="5893" width="16.44140625" style="70" customWidth="1"/>
    <col min="5894" max="5894" width="49.6640625" style="70" customWidth="1"/>
    <col min="5895" max="5895" width="16.44140625" style="70" customWidth="1"/>
    <col min="5896" max="5896" width="21.44140625" style="70" customWidth="1"/>
    <col min="5897" max="5898" width="16.44140625" style="70" customWidth="1"/>
    <col min="5899" max="5899" width="21.44140625" style="70" customWidth="1"/>
    <col min="5900" max="5900" width="49.6640625" style="70" customWidth="1"/>
    <col min="5901" max="5902" width="16.44140625" style="70" customWidth="1"/>
    <col min="5903" max="5903" width="24.6640625" style="70" customWidth="1"/>
    <col min="5904" max="5904" width="33" style="70" customWidth="1"/>
    <col min="5905" max="5915" width="16.44140625" style="70" customWidth="1"/>
    <col min="5916" max="5916" width="33" style="70" customWidth="1"/>
    <col min="5917" max="5921" width="16.44140625" style="70" customWidth="1"/>
    <col min="5922" max="5923" width="49.6640625" style="70" customWidth="1"/>
    <col min="5924" max="5927" width="16.44140625" style="70" customWidth="1"/>
    <col min="5928" max="5928" width="19.6640625" style="70" customWidth="1"/>
    <col min="5929" max="5929" width="16.44140625" style="70" customWidth="1"/>
    <col min="5930" max="6144" width="8.88671875" style="70"/>
    <col min="6145" max="6145" width="7.44140625" style="70" customWidth="1"/>
    <col min="6146" max="6146" width="33" style="70" customWidth="1"/>
    <col min="6147" max="6147" width="21.44140625" style="70" customWidth="1"/>
    <col min="6148" max="6149" width="16.44140625" style="70" customWidth="1"/>
    <col min="6150" max="6150" width="49.6640625" style="70" customWidth="1"/>
    <col min="6151" max="6151" width="16.44140625" style="70" customWidth="1"/>
    <col min="6152" max="6152" width="21.44140625" style="70" customWidth="1"/>
    <col min="6153" max="6154" width="16.44140625" style="70" customWidth="1"/>
    <col min="6155" max="6155" width="21.44140625" style="70" customWidth="1"/>
    <col min="6156" max="6156" width="49.6640625" style="70" customWidth="1"/>
    <col min="6157" max="6158" width="16.44140625" style="70" customWidth="1"/>
    <col min="6159" max="6159" width="24.6640625" style="70" customWidth="1"/>
    <col min="6160" max="6160" width="33" style="70" customWidth="1"/>
    <col min="6161" max="6171" width="16.44140625" style="70" customWidth="1"/>
    <col min="6172" max="6172" width="33" style="70" customWidth="1"/>
    <col min="6173" max="6177" width="16.44140625" style="70" customWidth="1"/>
    <col min="6178" max="6179" width="49.6640625" style="70" customWidth="1"/>
    <col min="6180" max="6183" width="16.44140625" style="70" customWidth="1"/>
    <col min="6184" max="6184" width="19.6640625" style="70" customWidth="1"/>
    <col min="6185" max="6185" width="16.44140625" style="70" customWidth="1"/>
    <col min="6186" max="6400" width="8.88671875" style="70"/>
    <col min="6401" max="6401" width="7.44140625" style="70" customWidth="1"/>
    <col min="6402" max="6402" width="33" style="70" customWidth="1"/>
    <col min="6403" max="6403" width="21.44140625" style="70" customWidth="1"/>
    <col min="6404" max="6405" width="16.44140625" style="70" customWidth="1"/>
    <col min="6406" max="6406" width="49.6640625" style="70" customWidth="1"/>
    <col min="6407" max="6407" width="16.44140625" style="70" customWidth="1"/>
    <col min="6408" max="6408" width="21.44140625" style="70" customWidth="1"/>
    <col min="6409" max="6410" width="16.44140625" style="70" customWidth="1"/>
    <col min="6411" max="6411" width="21.44140625" style="70" customWidth="1"/>
    <col min="6412" max="6412" width="49.6640625" style="70" customWidth="1"/>
    <col min="6413" max="6414" width="16.44140625" style="70" customWidth="1"/>
    <col min="6415" max="6415" width="24.6640625" style="70" customWidth="1"/>
    <col min="6416" max="6416" width="33" style="70" customWidth="1"/>
    <col min="6417" max="6427" width="16.44140625" style="70" customWidth="1"/>
    <col min="6428" max="6428" width="33" style="70" customWidth="1"/>
    <col min="6429" max="6433" width="16.44140625" style="70" customWidth="1"/>
    <col min="6434" max="6435" width="49.6640625" style="70" customWidth="1"/>
    <col min="6436" max="6439" width="16.44140625" style="70" customWidth="1"/>
    <col min="6440" max="6440" width="19.6640625" style="70" customWidth="1"/>
    <col min="6441" max="6441" width="16.44140625" style="70" customWidth="1"/>
    <col min="6442" max="6656" width="8.88671875" style="70"/>
    <col min="6657" max="6657" width="7.44140625" style="70" customWidth="1"/>
    <col min="6658" max="6658" width="33" style="70" customWidth="1"/>
    <col min="6659" max="6659" width="21.44140625" style="70" customWidth="1"/>
    <col min="6660" max="6661" width="16.44140625" style="70" customWidth="1"/>
    <col min="6662" max="6662" width="49.6640625" style="70" customWidth="1"/>
    <col min="6663" max="6663" width="16.44140625" style="70" customWidth="1"/>
    <col min="6664" max="6664" width="21.44140625" style="70" customWidth="1"/>
    <col min="6665" max="6666" width="16.44140625" style="70" customWidth="1"/>
    <col min="6667" max="6667" width="21.44140625" style="70" customWidth="1"/>
    <col min="6668" max="6668" width="49.6640625" style="70" customWidth="1"/>
    <col min="6669" max="6670" width="16.44140625" style="70" customWidth="1"/>
    <col min="6671" max="6671" width="24.6640625" style="70" customWidth="1"/>
    <col min="6672" max="6672" width="33" style="70" customWidth="1"/>
    <col min="6673" max="6683" width="16.44140625" style="70" customWidth="1"/>
    <col min="6684" max="6684" width="33" style="70" customWidth="1"/>
    <col min="6685" max="6689" width="16.44140625" style="70" customWidth="1"/>
    <col min="6690" max="6691" width="49.6640625" style="70" customWidth="1"/>
    <col min="6692" max="6695" width="16.44140625" style="70" customWidth="1"/>
    <col min="6696" max="6696" width="19.6640625" style="70" customWidth="1"/>
    <col min="6697" max="6697" width="16.44140625" style="70" customWidth="1"/>
    <col min="6698" max="6912" width="8.88671875" style="70"/>
    <col min="6913" max="6913" width="7.44140625" style="70" customWidth="1"/>
    <col min="6914" max="6914" width="33" style="70" customWidth="1"/>
    <col min="6915" max="6915" width="21.44140625" style="70" customWidth="1"/>
    <col min="6916" max="6917" width="16.44140625" style="70" customWidth="1"/>
    <col min="6918" max="6918" width="49.6640625" style="70" customWidth="1"/>
    <col min="6919" max="6919" width="16.44140625" style="70" customWidth="1"/>
    <col min="6920" max="6920" width="21.44140625" style="70" customWidth="1"/>
    <col min="6921" max="6922" width="16.44140625" style="70" customWidth="1"/>
    <col min="6923" max="6923" width="21.44140625" style="70" customWidth="1"/>
    <col min="6924" max="6924" width="49.6640625" style="70" customWidth="1"/>
    <col min="6925" max="6926" width="16.44140625" style="70" customWidth="1"/>
    <col min="6927" max="6927" width="24.6640625" style="70" customWidth="1"/>
    <col min="6928" max="6928" width="33" style="70" customWidth="1"/>
    <col min="6929" max="6939" width="16.44140625" style="70" customWidth="1"/>
    <col min="6940" max="6940" width="33" style="70" customWidth="1"/>
    <col min="6941" max="6945" width="16.44140625" style="70" customWidth="1"/>
    <col min="6946" max="6947" width="49.6640625" style="70" customWidth="1"/>
    <col min="6948" max="6951" width="16.44140625" style="70" customWidth="1"/>
    <col min="6952" max="6952" width="19.6640625" style="70" customWidth="1"/>
    <col min="6953" max="6953" width="16.44140625" style="70" customWidth="1"/>
    <col min="6954" max="7168" width="8.88671875" style="70"/>
    <col min="7169" max="7169" width="7.44140625" style="70" customWidth="1"/>
    <col min="7170" max="7170" width="33" style="70" customWidth="1"/>
    <col min="7171" max="7171" width="21.44140625" style="70" customWidth="1"/>
    <col min="7172" max="7173" width="16.44140625" style="70" customWidth="1"/>
    <col min="7174" max="7174" width="49.6640625" style="70" customWidth="1"/>
    <col min="7175" max="7175" width="16.44140625" style="70" customWidth="1"/>
    <col min="7176" max="7176" width="21.44140625" style="70" customWidth="1"/>
    <col min="7177" max="7178" width="16.44140625" style="70" customWidth="1"/>
    <col min="7179" max="7179" width="21.44140625" style="70" customWidth="1"/>
    <col min="7180" max="7180" width="49.6640625" style="70" customWidth="1"/>
    <col min="7181" max="7182" width="16.44140625" style="70" customWidth="1"/>
    <col min="7183" max="7183" width="24.6640625" style="70" customWidth="1"/>
    <col min="7184" max="7184" width="33" style="70" customWidth="1"/>
    <col min="7185" max="7195" width="16.44140625" style="70" customWidth="1"/>
    <col min="7196" max="7196" width="33" style="70" customWidth="1"/>
    <col min="7197" max="7201" width="16.44140625" style="70" customWidth="1"/>
    <col min="7202" max="7203" width="49.6640625" style="70" customWidth="1"/>
    <col min="7204" max="7207" width="16.44140625" style="70" customWidth="1"/>
    <col min="7208" max="7208" width="19.6640625" style="70" customWidth="1"/>
    <col min="7209" max="7209" width="16.44140625" style="70" customWidth="1"/>
    <col min="7210" max="7424" width="8.88671875" style="70"/>
    <col min="7425" max="7425" width="7.44140625" style="70" customWidth="1"/>
    <col min="7426" max="7426" width="33" style="70" customWidth="1"/>
    <col min="7427" max="7427" width="21.44140625" style="70" customWidth="1"/>
    <col min="7428" max="7429" width="16.44140625" style="70" customWidth="1"/>
    <col min="7430" max="7430" width="49.6640625" style="70" customWidth="1"/>
    <col min="7431" max="7431" width="16.44140625" style="70" customWidth="1"/>
    <col min="7432" max="7432" width="21.44140625" style="70" customWidth="1"/>
    <col min="7433" max="7434" width="16.44140625" style="70" customWidth="1"/>
    <col min="7435" max="7435" width="21.44140625" style="70" customWidth="1"/>
    <col min="7436" max="7436" width="49.6640625" style="70" customWidth="1"/>
    <col min="7437" max="7438" width="16.44140625" style="70" customWidth="1"/>
    <col min="7439" max="7439" width="24.6640625" style="70" customWidth="1"/>
    <col min="7440" max="7440" width="33" style="70" customWidth="1"/>
    <col min="7441" max="7451" width="16.44140625" style="70" customWidth="1"/>
    <col min="7452" max="7452" width="33" style="70" customWidth="1"/>
    <col min="7453" max="7457" width="16.44140625" style="70" customWidth="1"/>
    <col min="7458" max="7459" width="49.6640625" style="70" customWidth="1"/>
    <col min="7460" max="7463" width="16.44140625" style="70" customWidth="1"/>
    <col min="7464" max="7464" width="19.6640625" style="70" customWidth="1"/>
    <col min="7465" max="7465" width="16.44140625" style="70" customWidth="1"/>
    <col min="7466" max="7680" width="8.88671875" style="70"/>
    <col min="7681" max="7681" width="7.44140625" style="70" customWidth="1"/>
    <col min="7682" max="7682" width="33" style="70" customWidth="1"/>
    <col min="7683" max="7683" width="21.44140625" style="70" customWidth="1"/>
    <col min="7684" max="7685" width="16.44140625" style="70" customWidth="1"/>
    <col min="7686" max="7686" width="49.6640625" style="70" customWidth="1"/>
    <col min="7687" max="7687" width="16.44140625" style="70" customWidth="1"/>
    <col min="7688" max="7688" width="21.44140625" style="70" customWidth="1"/>
    <col min="7689" max="7690" width="16.44140625" style="70" customWidth="1"/>
    <col min="7691" max="7691" width="21.44140625" style="70" customWidth="1"/>
    <col min="7692" max="7692" width="49.6640625" style="70" customWidth="1"/>
    <col min="7693" max="7694" width="16.44140625" style="70" customWidth="1"/>
    <col min="7695" max="7695" width="24.6640625" style="70" customWidth="1"/>
    <col min="7696" max="7696" width="33" style="70" customWidth="1"/>
    <col min="7697" max="7707" width="16.44140625" style="70" customWidth="1"/>
    <col min="7708" max="7708" width="33" style="70" customWidth="1"/>
    <col min="7709" max="7713" width="16.44140625" style="70" customWidth="1"/>
    <col min="7714" max="7715" width="49.6640625" style="70" customWidth="1"/>
    <col min="7716" max="7719" width="16.44140625" style="70" customWidth="1"/>
    <col min="7720" max="7720" width="19.6640625" style="70" customWidth="1"/>
    <col min="7721" max="7721" width="16.44140625" style="70" customWidth="1"/>
    <col min="7722" max="7936" width="8.88671875" style="70"/>
    <col min="7937" max="7937" width="7.44140625" style="70" customWidth="1"/>
    <col min="7938" max="7938" width="33" style="70" customWidth="1"/>
    <col min="7939" max="7939" width="21.44140625" style="70" customWidth="1"/>
    <col min="7940" max="7941" width="16.44140625" style="70" customWidth="1"/>
    <col min="7942" max="7942" width="49.6640625" style="70" customWidth="1"/>
    <col min="7943" max="7943" width="16.44140625" style="70" customWidth="1"/>
    <col min="7944" max="7944" width="21.44140625" style="70" customWidth="1"/>
    <col min="7945" max="7946" width="16.44140625" style="70" customWidth="1"/>
    <col min="7947" max="7947" width="21.44140625" style="70" customWidth="1"/>
    <col min="7948" max="7948" width="49.6640625" style="70" customWidth="1"/>
    <col min="7949" max="7950" width="16.44140625" style="70" customWidth="1"/>
    <col min="7951" max="7951" width="24.6640625" style="70" customWidth="1"/>
    <col min="7952" max="7952" width="33" style="70" customWidth="1"/>
    <col min="7953" max="7963" width="16.44140625" style="70" customWidth="1"/>
    <col min="7964" max="7964" width="33" style="70" customWidth="1"/>
    <col min="7965" max="7969" width="16.44140625" style="70" customWidth="1"/>
    <col min="7970" max="7971" width="49.6640625" style="70" customWidth="1"/>
    <col min="7972" max="7975" width="16.44140625" style="70" customWidth="1"/>
    <col min="7976" max="7976" width="19.6640625" style="70" customWidth="1"/>
    <col min="7977" max="7977" width="16.44140625" style="70" customWidth="1"/>
    <col min="7978" max="8192" width="8.88671875" style="70"/>
    <col min="8193" max="8193" width="7.44140625" style="70" customWidth="1"/>
    <col min="8194" max="8194" width="33" style="70" customWidth="1"/>
    <col min="8195" max="8195" width="21.44140625" style="70" customWidth="1"/>
    <col min="8196" max="8197" width="16.44140625" style="70" customWidth="1"/>
    <col min="8198" max="8198" width="49.6640625" style="70" customWidth="1"/>
    <col min="8199" max="8199" width="16.44140625" style="70" customWidth="1"/>
    <col min="8200" max="8200" width="21.44140625" style="70" customWidth="1"/>
    <col min="8201" max="8202" width="16.44140625" style="70" customWidth="1"/>
    <col min="8203" max="8203" width="21.44140625" style="70" customWidth="1"/>
    <col min="8204" max="8204" width="49.6640625" style="70" customWidth="1"/>
    <col min="8205" max="8206" width="16.44140625" style="70" customWidth="1"/>
    <col min="8207" max="8207" width="24.6640625" style="70" customWidth="1"/>
    <col min="8208" max="8208" width="33" style="70" customWidth="1"/>
    <col min="8209" max="8219" width="16.44140625" style="70" customWidth="1"/>
    <col min="8220" max="8220" width="33" style="70" customWidth="1"/>
    <col min="8221" max="8225" width="16.44140625" style="70" customWidth="1"/>
    <col min="8226" max="8227" width="49.6640625" style="70" customWidth="1"/>
    <col min="8228" max="8231" width="16.44140625" style="70" customWidth="1"/>
    <col min="8232" max="8232" width="19.6640625" style="70" customWidth="1"/>
    <col min="8233" max="8233" width="16.44140625" style="70" customWidth="1"/>
    <col min="8234" max="8448" width="8.88671875" style="70"/>
    <col min="8449" max="8449" width="7.44140625" style="70" customWidth="1"/>
    <col min="8450" max="8450" width="33" style="70" customWidth="1"/>
    <col min="8451" max="8451" width="21.44140625" style="70" customWidth="1"/>
    <col min="8452" max="8453" width="16.44140625" style="70" customWidth="1"/>
    <col min="8454" max="8454" width="49.6640625" style="70" customWidth="1"/>
    <col min="8455" max="8455" width="16.44140625" style="70" customWidth="1"/>
    <col min="8456" max="8456" width="21.44140625" style="70" customWidth="1"/>
    <col min="8457" max="8458" width="16.44140625" style="70" customWidth="1"/>
    <col min="8459" max="8459" width="21.44140625" style="70" customWidth="1"/>
    <col min="8460" max="8460" width="49.6640625" style="70" customWidth="1"/>
    <col min="8461" max="8462" width="16.44140625" style="70" customWidth="1"/>
    <col min="8463" max="8463" width="24.6640625" style="70" customWidth="1"/>
    <col min="8464" max="8464" width="33" style="70" customWidth="1"/>
    <col min="8465" max="8475" width="16.44140625" style="70" customWidth="1"/>
    <col min="8476" max="8476" width="33" style="70" customWidth="1"/>
    <col min="8477" max="8481" width="16.44140625" style="70" customWidth="1"/>
    <col min="8482" max="8483" width="49.6640625" style="70" customWidth="1"/>
    <col min="8484" max="8487" width="16.44140625" style="70" customWidth="1"/>
    <col min="8488" max="8488" width="19.6640625" style="70" customWidth="1"/>
    <col min="8489" max="8489" width="16.44140625" style="70" customWidth="1"/>
    <col min="8490" max="8704" width="8.88671875" style="70"/>
    <col min="8705" max="8705" width="7.44140625" style="70" customWidth="1"/>
    <col min="8706" max="8706" width="33" style="70" customWidth="1"/>
    <col min="8707" max="8707" width="21.44140625" style="70" customWidth="1"/>
    <col min="8708" max="8709" width="16.44140625" style="70" customWidth="1"/>
    <col min="8710" max="8710" width="49.6640625" style="70" customWidth="1"/>
    <col min="8711" max="8711" width="16.44140625" style="70" customWidth="1"/>
    <col min="8712" max="8712" width="21.44140625" style="70" customWidth="1"/>
    <col min="8713" max="8714" width="16.44140625" style="70" customWidth="1"/>
    <col min="8715" max="8715" width="21.44140625" style="70" customWidth="1"/>
    <col min="8716" max="8716" width="49.6640625" style="70" customWidth="1"/>
    <col min="8717" max="8718" width="16.44140625" style="70" customWidth="1"/>
    <col min="8719" max="8719" width="24.6640625" style="70" customWidth="1"/>
    <col min="8720" max="8720" width="33" style="70" customWidth="1"/>
    <col min="8721" max="8731" width="16.44140625" style="70" customWidth="1"/>
    <col min="8732" max="8732" width="33" style="70" customWidth="1"/>
    <col min="8733" max="8737" width="16.44140625" style="70" customWidth="1"/>
    <col min="8738" max="8739" width="49.6640625" style="70" customWidth="1"/>
    <col min="8740" max="8743" width="16.44140625" style="70" customWidth="1"/>
    <col min="8744" max="8744" width="19.6640625" style="70" customWidth="1"/>
    <col min="8745" max="8745" width="16.44140625" style="70" customWidth="1"/>
    <col min="8746" max="8960" width="8.88671875" style="70"/>
    <col min="8961" max="8961" width="7.44140625" style="70" customWidth="1"/>
    <col min="8962" max="8962" width="33" style="70" customWidth="1"/>
    <col min="8963" max="8963" width="21.44140625" style="70" customWidth="1"/>
    <col min="8964" max="8965" width="16.44140625" style="70" customWidth="1"/>
    <col min="8966" max="8966" width="49.6640625" style="70" customWidth="1"/>
    <col min="8967" max="8967" width="16.44140625" style="70" customWidth="1"/>
    <col min="8968" max="8968" width="21.44140625" style="70" customWidth="1"/>
    <col min="8969" max="8970" width="16.44140625" style="70" customWidth="1"/>
    <col min="8971" max="8971" width="21.44140625" style="70" customWidth="1"/>
    <col min="8972" max="8972" width="49.6640625" style="70" customWidth="1"/>
    <col min="8973" max="8974" width="16.44140625" style="70" customWidth="1"/>
    <col min="8975" max="8975" width="24.6640625" style="70" customWidth="1"/>
    <col min="8976" max="8976" width="33" style="70" customWidth="1"/>
    <col min="8977" max="8987" width="16.44140625" style="70" customWidth="1"/>
    <col min="8988" max="8988" width="33" style="70" customWidth="1"/>
    <col min="8989" max="8993" width="16.44140625" style="70" customWidth="1"/>
    <col min="8994" max="8995" width="49.6640625" style="70" customWidth="1"/>
    <col min="8996" max="8999" width="16.44140625" style="70" customWidth="1"/>
    <col min="9000" max="9000" width="19.6640625" style="70" customWidth="1"/>
    <col min="9001" max="9001" width="16.44140625" style="70" customWidth="1"/>
    <col min="9002" max="9216" width="8.88671875" style="70"/>
    <col min="9217" max="9217" width="7.44140625" style="70" customWidth="1"/>
    <col min="9218" max="9218" width="33" style="70" customWidth="1"/>
    <col min="9219" max="9219" width="21.44140625" style="70" customWidth="1"/>
    <col min="9220" max="9221" width="16.44140625" style="70" customWidth="1"/>
    <col min="9222" max="9222" width="49.6640625" style="70" customWidth="1"/>
    <col min="9223" max="9223" width="16.44140625" style="70" customWidth="1"/>
    <col min="9224" max="9224" width="21.44140625" style="70" customWidth="1"/>
    <col min="9225" max="9226" width="16.44140625" style="70" customWidth="1"/>
    <col min="9227" max="9227" width="21.44140625" style="70" customWidth="1"/>
    <col min="9228" max="9228" width="49.6640625" style="70" customWidth="1"/>
    <col min="9229" max="9230" width="16.44140625" style="70" customWidth="1"/>
    <col min="9231" max="9231" width="24.6640625" style="70" customWidth="1"/>
    <col min="9232" max="9232" width="33" style="70" customWidth="1"/>
    <col min="9233" max="9243" width="16.44140625" style="70" customWidth="1"/>
    <col min="9244" max="9244" width="33" style="70" customWidth="1"/>
    <col min="9245" max="9249" width="16.44140625" style="70" customWidth="1"/>
    <col min="9250" max="9251" width="49.6640625" style="70" customWidth="1"/>
    <col min="9252" max="9255" width="16.44140625" style="70" customWidth="1"/>
    <col min="9256" max="9256" width="19.6640625" style="70" customWidth="1"/>
    <col min="9257" max="9257" width="16.44140625" style="70" customWidth="1"/>
    <col min="9258" max="9472" width="8.88671875" style="70"/>
    <col min="9473" max="9473" width="7.44140625" style="70" customWidth="1"/>
    <col min="9474" max="9474" width="33" style="70" customWidth="1"/>
    <col min="9475" max="9475" width="21.44140625" style="70" customWidth="1"/>
    <col min="9476" max="9477" width="16.44140625" style="70" customWidth="1"/>
    <col min="9478" max="9478" width="49.6640625" style="70" customWidth="1"/>
    <col min="9479" max="9479" width="16.44140625" style="70" customWidth="1"/>
    <col min="9480" max="9480" width="21.44140625" style="70" customWidth="1"/>
    <col min="9481" max="9482" width="16.44140625" style="70" customWidth="1"/>
    <col min="9483" max="9483" width="21.44140625" style="70" customWidth="1"/>
    <col min="9484" max="9484" width="49.6640625" style="70" customWidth="1"/>
    <col min="9485" max="9486" width="16.44140625" style="70" customWidth="1"/>
    <col min="9487" max="9487" width="24.6640625" style="70" customWidth="1"/>
    <col min="9488" max="9488" width="33" style="70" customWidth="1"/>
    <col min="9489" max="9499" width="16.44140625" style="70" customWidth="1"/>
    <col min="9500" max="9500" width="33" style="70" customWidth="1"/>
    <col min="9501" max="9505" width="16.44140625" style="70" customWidth="1"/>
    <col min="9506" max="9507" width="49.6640625" style="70" customWidth="1"/>
    <col min="9508" max="9511" width="16.44140625" style="70" customWidth="1"/>
    <col min="9512" max="9512" width="19.6640625" style="70" customWidth="1"/>
    <col min="9513" max="9513" width="16.44140625" style="70" customWidth="1"/>
    <col min="9514" max="9728" width="8.88671875" style="70"/>
    <col min="9729" max="9729" width="7.44140625" style="70" customWidth="1"/>
    <col min="9730" max="9730" width="33" style="70" customWidth="1"/>
    <col min="9731" max="9731" width="21.44140625" style="70" customWidth="1"/>
    <col min="9732" max="9733" width="16.44140625" style="70" customWidth="1"/>
    <col min="9734" max="9734" width="49.6640625" style="70" customWidth="1"/>
    <col min="9735" max="9735" width="16.44140625" style="70" customWidth="1"/>
    <col min="9736" max="9736" width="21.44140625" style="70" customWidth="1"/>
    <col min="9737" max="9738" width="16.44140625" style="70" customWidth="1"/>
    <col min="9739" max="9739" width="21.44140625" style="70" customWidth="1"/>
    <col min="9740" max="9740" width="49.6640625" style="70" customWidth="1"/>
    <col min="9741" max="9742" width="16.44140625" style="70" customWidth="1"/>
    <col min="9743" max="9743" width="24.6640625" style="70" customWidth="1"/>
    <col min="9744" max="9744" width="33" style="70" customWidth="1"/>
    <col min="9745" max="9755" width="16.44140625" style="70" customWidth="1"/>
    <col min="9756" max="9756" width="33" style="70" customWidth="1"/>
    <col min="9757" max="9761" width="16.44140625" style="70" customWidth="1"/>
    <col min="9762" max="9763" width="49.6640625" style="70" customWidth="1"/>
    <col min="9764" max="9767" width="16.44140625" style="70" customWidth="1"/>
    <col min="9768" max="9768" width="19.6640625" style="70" customWidth="1"/>
    <col min="9769" max="9769" width="16.44140625" style="70" customWidth="1"/>
    <col min="9770" max="9984" width="8.88671875" style="70"/>
    <col min="9985" max="9985" width="7.44140625" style="70" customWidth="1"/>
    <col min="9986" max="9986" width="33" style="70" customWidth="1"/>
    <col min="9987" max="9987" width="21.44140625" style="70" customWidth="1"/>
    <col min="9988" max="9989" width="16.44140625" style="70" customWidth="1"/>
    <col min="9990" max="9990" width="49.6640625" style="70" customWidth="1"/>
    <col min="9991" max="9991" width="16.44140625" style="70" customWidth="1"/>
    <col min="9992" max="9992" width="21.44140625" style="70" customWidth="1"/>
    <col min="9993" max="9994" width="16.44140625" style="70" customWidth="1"/>
    <col min="9995" max="9995" width="21.44140625" style="70" customWidth="1"/>
    <col min="9996" max="9996" width="49.6640625" style="70" customWidth="1"/>
    <col min="9997" max="9998" width="16.44140625" style="70" customWidth="1"/>
    <col min="9999" max="9999" width="24.6640625" style="70" customWidth="1"/>
    <col min="10000" max="10000" width="33" style="70" customWidth="1"/>
    <col min="10001" max="10011" width="16.44140625" style="70" customWidth="1"/>
    <col min="10012" max="10012" width="33" style="70" customWidth="1"/>
    <col min="10013" max="10017" width="16.44140625" style="70" customWidth="1"/>
    <col min="10018" max="10019" width="49.6640625" style="70" customWidth="1"/>
    <col min="10020" max="10023" width="16.44140625" style="70" customWidth="1"/>
    <col min="10024" max="10024" width="19.6640625" style="70" customWidth="1"/>
    <col min="10025" max="10025" width="16.44140625" style="70" customWidth="1"/>
    <col min="10026" max="10240" width="8.88671875" style="70"/>
    <col min="10241" max="10241" width="7.44140625" style="70" customWidth="1"/>
    <col min="10242" max="10242" width="33" style="70" customWidth="1"/>
    <col min="10243" max="10243" width="21.44140625" style="70" customWidth="1"/>
    <col min="10244" max="10245" width="16.44140625" style="70" customWidth="1"/>
    <col min="10246" max="10246" width="49.6640625" style="70" customWidth="1"/>
    <col min="10247" max="10247" width="16.44140625" style="70" customWidth="1"/>
    <col min="10248" max="10248" width="21.44140625" style="70" customWidth="1"/>
    <col min="10249" max="10250" width="16.44140625" style="70" customWidth="1"/>
    <col min="10251" max="10251" width="21.44140625" style="70" customWidth="1"/>
    <col min="10252" max="10252" width="49.6640625" style="70" customWidth="1"/>
    <col min="10253" max="10254" width="16.44140625" style="70" customWidth="1"/>
    <col min="10255" max="10255" width="24.6640625" style="70" customWidth="1"/>
    <col min="10256" max="10256" width="33" style="70" customWidth="1"/>
    <col min="10257" max="10267" width="16.44140625" style="70" customWidth="1"/>
    <col min="10268" max="10268" width="33" style="70" customWidth="1"/>
    <col min="10269" max="10273" width="16.44140625" style="70" customWidth="1"/>
    <col min="10274" max="10275" width="49.6640625" style="70" customWidth="1"/>
    <col min="10276" max="10279" width="16.44140625" style="70" customWidth="1"/>
    <col min="10280" max="10280" width="19.6640625" style="70" customWidth="1"/>
    <col min="10281" max="10281" width="16.44140625" style="70" customWidth="1"/>
    <col min="10282" max="10496" width="8.88671875" style="70"/>
    <col min="10497" max="10497" width="7.44140625" style="70" customWidth="1"/>
    <col min="10498" max="10498" width="33" style="70" customWidth="1"/>
    <col min="10499" max="10499" width="21.44140625" style="70" customWidth="1"/>
    <col min="10500" max="10501" width="16.44140625" style="70" customWidth="1"/>
    <col min="10502" max="10502" width="49.6640625" style="70" customWidth="1"/>
    <col min="10503" max="10503" width="16.44140625" style="70" customWidth="1"/>
    <col min="10504" max="10504" width="21.44140625" style="70" customWidth="1"/>
    <col min="10505" max="10506" width="16.44140625" style="70" customWidth="1"/>
    <col min="10507" max="10507" width="21.44140625" style="70" customWidth="1"/>
    <col min="10508" max="10508" width="49.6640625" style="70" customWidth="1"/>
    <col min="10509" max="10510" width="16.44140625" style="70" customWidth="1"/>
    <col min="10511" max="10511" width="24.6640625" style="70" customWidth="1"/>
    <col min="10512" max="10512" width="33" style="70" customWidth="1"/>
    <col min="10513" max="10523" width="16.44140625" style="70" customWidth="1"/>
    <col min="10524" max="10524" width="33" style="70" customWidth="1"/>
    <col min="10525" max="10529" width="16.44140625" style="70" customWidth="1"/>
    <col min="10530" max="10531" width="49.6640625" style="70" customWidth="1"/>
    <col min="10532" max="10535" width="16.44140625" style="70" customWidth="1"/>
    <col min="10536" max="10536" width="19.6640625" style="70" customWidth="1"/>
    <col min="10537" max="10537" width="16.44140625" style="70" customWidth="1"/>
    <col min="10538" max="10752" width="8.88671875" style="70"/>
    <col min="10753" max="10753" width="7.44140625" style="70" customWidth="1"/>
    <col min="10754" max="10754" width="33" style="70" customWidth="1"/>
    <col min="10755" max="10755" width="21.44140625" style="70" customWidth="1"/>
    <col min="10756" max="10757" width="16.44140625" style="70" customWidth="1"/>
    <col min="10758" max="10758" width="49.6640625" style="70" customWidth="1"/>
    <col min="10759" max="10759" width="16.44140625" style="70" customWidth="1"/>
    <col min="10760" max="10760" width="21.44140625" style="70" customWidth="1"/>
    <col min="10761" max="10762" width="16.44140625" style="70" customWidth="1"/>
    <col min="10763" max="10763" width="21.44140625" style="70" customWidth="1"/>
    <col min="10764" max="10764" width="49.6640625" style="70" customWidth="1"/>
    <col min="10765" max="10766" width="16.44140625" style="70" customWidth="1"/>
    <col min="10767" max="10767" width="24.6640625" style="70" customWidth="1"/>
    <col min="10768" max="10768" width="33" style="70" customWidth="1"/>
    <col min="10769" max="10779" width="16.44140625" style="70" customWidth="1"/>
    <col min="10780" max="10780" width="33" style="70" customWidth="1"/>
    <col min="10781" max="10785" width="16.44140625" style="70" customWidth="1"/>
    <col min="10786" max="10787" width="49.6640625" style="70" customWidth="1"/>
    <col min="10788" max="10791" width="16.44140625" style="70" customWidth="1"/>
    <col min="10792" max="10792" width="19.6640625" style="70" customWidth="1"/>
    <col min="10793" max="10793" width="16.44140625" style="70" customWidth="1"/>
    <col min="10794" max="11008" width="8.88671875" style="70"/>
    <col min="11009" max="11009" width="7.44140625" style="70" customWidth="1"/>
    <col min="11010" max="11010" width="33" style="70" customWidth="1"/>
    <col min="11011" max="11011" width="21.44140625" style="70" customWidth="1"/>
    <col min="11012" max="11013" width="16.44140625" style="70" customWidth="1"/>
    <col min="11014" max="11014" width="49.6640625" style="70" customWidth="1"/>
    <col min="11015" max="11015" width="16.44140625" style="70" customWidth="1"/>
    <col min="11016" max="11016" width="21.44140625" style="70" customWidth="1"/>
    <col min="11017" max="11018" width="16.44140625" style="70" customWidth="1"/>
    <col min="11019" max="11019" width="21.44140625" style="70" customWidth="1"/>
    <col min="11020" max="11020" width="49.6640625" style="70" customWidth="1"/>
    <col min="11021" max="11022" width="16.44140625" style="70" customWidth="1"/>
    <col min="11023" max="11023" width="24.6640625" style="70" customWidth="1"/>
    <col min="11024" max="11024" width="33" style="70" customWidth="1"/>
    <col min="11025" max="11035" width="16.44140625" style="70" customWidth="1"/>
    <col min="11036" max="11036" width="33" style="70" customWidth="1"/>
    <col min="11037" max="11041" width="16.44140625" style="70" customWidth="1"/>
    <col min="11042" max="11043" width="49.6640625" style="70" customWidth="1"/>
    <col min="11044" max="11047" width="16.44140625" style="70" customWidth="1"/>
    <col min="11048" max="11048" width="19.6640625" style="70" customWidth="1"/>
    <col min="11049" max="11049" width="16.44140625" style="70" customWidth="1"/>
    <col min="11050" max="11264" width="8.88671875" style="70"/>
    <col min="11265" max="11265" width="7.44140625" style="70" customWidth="1"/>
    <col min="11266" max="11266" width="33" style="70" customWidth="1"/>
    <col min="11267" max="11267" width="21.44140625" style="70" customWidth="1"/>
    <col min="11268" max="11269" width="16.44140625" style="70" customWidth="1"/>
    <col min="11270" max="11270" width="49.6640625" style="70" customWidth="1"/>
    <col min="11271" max="11271" width="16.44140625" style="70" customWidth="1"/>
    <col min="11272" max="11272" width="21.44140625" style="70" customWidth="1"/>
    <col min="11273" max="11274" width="16.44140625" style="70" customWidth="1"/>
    <col min="11275" max="11275" width="21.44140625" style="70" customWidth="1"/>
    <col min="11276" max="11276" width="49.6640625" style="70" customWidth="1"/>
    <col min="11277" max="11278" width="16.44140625" style="70" customWidth="1"/>
    <col min="11279" max="11279" width="24.6640625" style="70" customWidth="1"/>
    <col min="11280" max="11280" width="33" style="70" customWidth="1"/>
    <col min="11281" max="11291" width="16.44140625" style="70" customWidth="1"/>
    <col min="11292" max="11292" width="33" style="70" customWidth="1"/>
    <col min="11293" max="11297" width="16.44140625" style="70" customWidth="1"/>
    <col min="11298" max="11299" width="49.6640625" style="70" customWidth="1"/>
    <col min="11300" max="11303" width="16.44140625" style="70" customWidth="1"/>
    <col min="11304" max="11304" width="19.6640625" style="70" customWidth="1"/>
    <col min="11305" max="11305" width="16.44140625" style="70" customWidth="1"/>
    <col min="11306" max="11520" width="8.88671875" style="70"/>
    <col min="11521" max="11521" width="7.44140625" style="70" customWidth="1"/>
    <col min="11522" max="11522" width="33" style="70" customWidth="1"/>
    <col min="11523" max="11523" width="21.44140625" style="70" customWidth="1"/>
    <col min="11524" max="11525" width="16.44140625" style="70" customWidth="1"/>
    <col min="11526" max="11526" width="49.6640625" style="70" customWidth="1"/>
    <col min="11527" max="11527" width="16.44140625" style="70" customWidth="1"/>
    <col min="11528" max="11528" width="21.44140625" style="70" customWidth="1"/>
    <col min="11529" max="11530" width="16.44140625" style="70" customWidth="1"/>
    <col min="11531" max="11531" width="21.44140625" style="70" customWidth="1"/>
    <col min="11532" max="11532" width="49.6640625" style="70" customWidth="1"/>
    <col min="11533" max="11534" width="16.44140625" style="70" customWidth="1"/>
    <col min="11535" max="11535" width="24.6640625" style="70" customWidth="1"/>
    <col min="11536" max="11536" width="33" style="70" customWidth="1"/>
    <col min="11537" max="11547" width="16.44140625" style="70" customWidth="1"/>
    <col min="11548" max="11548" width="33" style="70" customWidth="1"/>
    <col min="11549" max="11553" width="16.44140625" style="70" customWidth="1"/>
    <col min="11554" max="11555" width="49.6640625" style="70" customWidth="1"/>
    <col min="11556" max="11559" width="16.44140625" style="70" customWidth="1"/>
    <col min="11560" max="11560" width="19.6640625" style="70" customWidth="1"/>
    <col min="11561" max="11561" width="16.44140625" style="70" customWidth="1"/>
    <col min="11562" max="11776" width="8.88671875" style="70"/>
    <col min="11777" max="11777" width="7.44140625" style="70" customWidth="1"/>
    <col min="11778" max="11778" width="33" style="70" customWidth="1"/>
    <col min="11779" max="11779" width="21.44140625" style="70" customWidth="1"/>
    <col min="11780" max="11781" width="16.44140625" style="70" customWidth="1"/>
    <col min="11782" max="11782" width="49.6640625" style="70" customWidth="1"/>
    <col min="11783" max="11783" width="16.44140625" style="70" customWidth="1"/>
    <col min="11784" max="11784" width="21.44140625" style="70" customWidth="1"/>
    <col min="11785" max="11786" width="16.44140625" style="70" customWidth="1"/>
    <col min="11787" max="11787" width="21.44140625" style="70" customWidth="1"/>
    <col min="11788" max="11788" width="49.6640625" style="70" customWidth="1"/>
    <col min="11789" max="11790" width="16.44140625" style="70" customWidth="1"/>
    <col min="11791" max="11791" width="24.6640625" style="70" customWidth="1"/>
    <col min="11792" max="11792" width="33" style="70" customWidth="1"/>
    <col min="11793" max="11803" width="16.44140625" style="70" customWidth="1"/>
    <col min="11804" max="11804" width="33" style="70" customWidth="1"/>
    <col min="11805" max="11809" width="16.44140625" style="70" customWidth="1"/>
    <col min="11810" max="11811" width="49.6640625" style="70" customWidth="1"/>
    <col min="11812" max="11815" width="16.44140625" style="70" customWidth="1"/>
    <col min="11816" max="11816" width="19.6640625" style="70" customWidth="1"/>
    <col min="11817" max="11817" width="16.44140625" style="70" customWidth="1"/>
    <col min="11818" max="12032" width="8.88671875" style="70"/>
    <col min="12033" max="12033" width="7.44140625" style="70" customWidth="1"/>
    <col min="12034" max="12034" width="33" style="70" customWidth="1"/>
    <col min="12035" max="12035" width="21.44140625" style="70" customWidth="1"/>
    <col min="12036" max="12037" width="16.44140625" style="70" customWidth="1"/>
    <col min="12038" max="12038" width="49.6640625" style="70" customWidth="1"/>
    <col min="12039" max="12039" width="16.44140625" style="70" customWidth="1"/>
    <col min="12040" max="12040" width="21.44140625" style="70" customWidth="1"/>
    <col min="12041" max="12042" width="16.44140625" style="70" customWidth="1"/>
    <col min="12043" max="12043" width="21.44140625" style="70" customWidth="1"/>
    <col min="12044" max="12044" width="49.6640625" style="70" customWidth="1"/>
    <col min="12045" max="12046" width="16.44140625" style="70" customWidth="1"/>
    <col min="12047" max="12047" width="24.6640625" style="70" customWidth="1"/>
    <col min="12048" max="12048" width="33" style="70" customWidth="1"/>
    <col min="12049" max="12059" width="16.44140625" style="70" customWidth="1"/>
    <col min="12060" max="12060" width="33" style="70" customWidth="1"/>
    <col min="12061" max="12065" width="16.44140625" style="70" customWidth="1"/>
    <col min="12066" max="12067" width="49.6640625" style="70" customWidth="1"/>
    <col min="12068" max="12071" width="16.44140625" style="70" customWidth="1"/>
    <col min="12072" max="12072" width="19.6640625" style="70" customWidth="1"/>
    <col min="12073" max="12073" width="16.44140625" style="70" customWidth="1"/>
    <col min="12074" max="12288" width="8.88671875" style="70"/>
    <col min="12289" max="12289" width="7.44140625" style="70" customWidth="1"/>
    <col min="12290" max="12290" width="33" style="70" customWidth="1"/>
    <col min="12291" max="12291" width="21.44140625" style="70" customWidth="1"/>
    <col min="12292" max="12293" width="16.44140625" style="70" customWidth="1"/>
    <col min="12294" max="12294" width="49.6640625" style="70" customWidth="1"/>
    <col min="12295" max="12295" width="16.44140625" style="70" customWidth="1"/>
    <col min="12296" max="12296" width="21.44140625" style="70" customWidth="1"/>
    <col min="12297" max="12298" width="16.44140625" style="70" customWidth="1"/>
    <col min="12299" max="12299" width="21.44140625" style="70" customWidth="1"/>
    <col min="12300" max="12300" width="49.6640625" style="70" customWidth="1"/>
    <col min="12301" max="12302" width="16.44140625" style="70" customWidth="1"/>
    <col min="12303" max="12303" width="24.6640625" style="70" customWidth="1"/>
    <col min="12304" max="12304" width="33" style="70" customWidth="1"/>
    <col min="12305" max="12315" width="16.44140625" style="70" customWidth="1"/>
    <col min="12316" max="12316" width="33" style="70" customWidth="1"/>
    <col min="12317" max="12321" width="16.44140625" style="70" customWidth="1"/>
    <col min="12322" max="12323" width="49.6640625" style="70" customWidth="1"/>
    <col min="12324" max="12327" width="16.44140625" style="70" customWidth="1"/>
    <col min="12328" max="12328" width="19.6640625" style="70" customWidth="1"/>
    <col min="12329" max="12329" width="16.44140625" style="70" customWidth="1"/>
    <col min="12330" max="12544" width="8.88671875" style="70"/>
    <col min="12545" max="12545" width="7.44140625" style="70" customWidth="1"/>
    <col min="12546" max="12546" width="33" style="70" customWidth="1"/>
    <col min="12547" max="12547" width="21.44140625" style="70" customWidth="1"/>
    <col min="12548" max="12549" width="16.44140625" style="70" customWidth="1"/>
    <col min="12550" max="12550" width="49.6640625" style="70" customWidth="1"/>
    <col min="12551" max="12551" width="16.44140625" style="70" customWidth="1"/>
    <col min="12552" max="12552" width="21.44140625" style="70" customWidth="1"/>
    <col min="12553" max="12554" width="16.44140625" style="70" customWidth="1"/>
    <col min="12555" max="12555" width="21.44140625" style="70" customWidth="1"/>
    <col min="12556" max="12556" width="49.6640625" style="70" customWidth="1"/>
    <col min="12557" max="12558" width="16.44140625" style="70" customWidth="1"/>
    <col min="12559" max="12559" width="24.6640625" style="70" customWidth="1"/>
    <col min="12560" max="12560" width="33" style="70" customWidth="1"/>
    <col min="12561" max="12571" width="16.44140625" style="70" customWidth="1"/>
    <col min="12572" max="12572" width="33" style="70" customWidth="1"/>
    <col min="12573" max="12577" width="16.44140625" style="70" customWidth="1"/>
    <col min="12578" max="12579" width="49.6640625" style="70" customWidth="1"/>
    <col min="12580" max="12583" width="16.44140625" style="70" customWidth="1"/>
    <col min="12584" max="12584" width="19.6640625" style="70" customWidth="1"/>
    <col min="12585" max="12585" width="16.44140625" style="70" customWidth="1"/>
    <col min="12586" max="12800" width="8.88671875" style="70"/>
    <col min="12801" max="12801" width="7.44140625" style="70" customWidth="1"/>
    <col min="12802" max="12802" width="33" style="70" customWidth="1"/>
    <col min="12803" max="12803" width="21.44140625" style="70" customWidth="1"/>
    <col min="12804" max="12805" width="16.44140625" style="70" customWidth="1"/>
    <col min="12806" max="12806" width="49.6640625" style="70" customWidth="1"/>
    <col min="12807" max="12807" width="16.44140625" style="70" customWidth="1"/>
    <col min="12808" max="12808" width="21.44140625" style="70" customWidth="1"/>
    <col min="12809" max="12810" width="16.44140625" style="70" customWidth="1"/>
    <col min="12811" max="12811" width="21.44140625" style="70" customWidth="1"/>
    <col min="12812" max="12812" width="49.6640625" style="70" customWidth="1"/>
    <col min="12813" max="12814" width="16.44140625" style="70" customWidth="1"/>
    <col min="12815" max="12815" width="24.6640625" style="70" customWidth="1"/>
    <col min="12816" max="12816" width="33" style="70" customWidth="1"/>
    <col min="12817" max="12827" width="16.44140625" style="70" customWidth="1"/>
    <col min="12828" max="12828" width="33" style="70" customWidth="1"/>
    <col min="12829" max="12833" width="16.44140625" style="70" customWidth="1"/>
    <col min="12834" max="12835" width="49.6640625" style="70" customWidth="1"/>
    <col min="12836" max="12839" width="16.44140625" style="70" customWidth="1"/>
    <col min="12840" max="12840" width="19.6640625" style="70" customWidth="1"/>
    <col min="12841" max="12841" width="16.44140625" style="70" customWidth="1"/>
    <col min="12842" max="13056" width="8.88671875" style="70"/>
    <col min="13057" max="13057" width="7.44140625" style="70" customWidth="1"/>
    <col min="13058" max="13058" width="33" style="70" customWidth="1"/>
    <col min="13059" max="13059" width="21.44140625" style="70" customWidth="1"/>
    <col min="13060" max="13061" width="16.44140625" style="70" customWidth="1"/>
    <col min="13062" max="13062" width="49.6640625" style="70" customWidth="1"/>
    <col min="13063" max="13063" width="16.44140625" style="70" customWidth="1"/>
    <col min="13064" max="13064" width="21.44140625" style="70" customWidth="1"/>
    <col min="13065" max="13066" width="16.44140625" style="70" customWidth="1"/>
    <col min="13067" max="13067" width="21.44140625" style="70" customWidth="1"/>
    <col min="13068" max="13068" width="49.6640625" style="70" customWidth="1"/>
    <col min="13069" max="13070" width="16.44140625" style="70" customWidth="1"/>
    <col min="13071" max="13071" width="24.6640625" style="70" customWidth="1"/>
    <col min="13072" max="13072" width="33" style="70" customWidth="1"/>
    <col min="13073" max="13083" width="16.44140625" style="70" customWidth="1"/>
    <col min="13084" max="13084" width="33" style="70" customWidth="1"/>
    <col min="13085" max="13089" width="16.44140625" style="70" customWidth="1"/>
    <col min="13090" max="13091" width="49.6640625" style="70" customWidth="1"/>
    <col min="13092" max="13095" width="16.44140625" style="70" customWidth="1"/>
    <col min="13096" max="13096" width="19.6640625" style="70" customWidth="1"/>
    <col min="13097" max="13097" width="16.44140625" style="70" customWidth="1"/>
    <col min="13098" max="13312" width="8.88671875" style="70"/>
    <col min="13313" max="13313" width="7.44140625" style="70" customWidth="1"/>
    <col min="13314" max="13314" width="33" style="70" customWidth="1"/>
    <col min="13315" max="13315" width="21.44140625" style="70" customWidth="1"/>
    <col min="13316" max="13317" width="16.44140625" style="70" customWidth="1"/>
    <col min="13318" max="13318" width="49.6640625" style="70" customWidth="1"/>
    <col min="13319" max="13319" width="16.44140625" style="70" customWidth="1"/>
    <col min="13320" max="13320" width="21.44140625" style="70" customWidth="1"/>
    <col min="13321" max="13322" width="16.44140625" style="70" customWidth="1"/>
    <col min="13323" max="13323" width="21.44140625" style="70" customWidth="1"/>
    <col min="13324" max="13324" width="49.6640625" style="70" customWidth="1"/>
    <col min="13325" max="13326" width="16.44140625" style="70" customWidth="1"/>
    <col min="13327" max="13327" width="24.6640625" style="70" customWidth="1"/>
    <col min="13328" max="13328" width="33" style="70" customWidth="1"/>
    <col min="13329" max="13339" width="16.44140625" style="70" customWidth="1"/>
    <col min="13340" max="13340" width="33" style="70" customWidth="1"/>
    <col min="13341" max="13345" width="16.44140625" style="70" customWidth="1"/>
    <col min="13346" max="13347" width="49.6640625" style="70" customWidth="1"/>
    <col min="13348" max="13351" width="16.44140625" style="70" customWidth="1"/>
    <col min="13352" max="13352" width="19.6640625" style="70" customWidth="1"/>
    <col min="13353" max="13353" width="16.44140625" style="70" customWidth="1"/>
    <col min="13354" max="13568" width="8.88671875" style="70"/>
    <col min="13569" max="13569" width="7.44140625" style="70" customWidth="1"/>
    <col min="13570" max="13570" width="33" style="70" customWidth="1"/>
    <col min="13571" max="13571" width="21.44140625" style="70" customWidth="1"/>
    <col min="13572" max="13573" width="16.44140625" style="70" customWidth="1"/>
    <col min="13574" max="13574" width="49.6640625" style="70" customWidth="1"/>
    <col min="13575" max="13575" width="16.44140625" style="70" customWidth="1"/>
    <col min="13576" max="13576" width="21.44140625" style="70" customWidth="1"/>
    <col min="13577" max="13578" width="16.44140625" style="70" customWidth="1"/>
    <col min="13579" max="13579" width="21.44140625" style="70" customWidth="1"/>
    <col min="13580" max="13580" width="49.6640625" style="70" customWidth="1"/>
    <col min="13581" max="13582" width="16.44140625" style="70" customWidth="1"/>
    <col min="13583" max="13583" width="24.6640625" style="70" customWidth="1"/>
    <col min="13584" max="13584" width="33" style="70" customWidth="1"/>
    <col min="13585" max="13595" width="16.44140625" style="70" customWidth="1"/>
    <col min="13596" max="13596" width="33" style="70" customWidth="1"/>
    <col min="13597" max="13601" width="16.44140625" style="70" customWidth="1"/>
    <col min="13602" max="13603" width="49.6640625" style="70" customWidth="1"/>
    <col min="13604" max="13607" width="16.44140625" style="70" customWidth="1"/>
    <col min="13608" max="13608" width="19.6640625" style="70" customWidth="1"/>
    <col min="13609" max="13609" width="16.44140625" style="70" customWidth="1"/>
    <col min="13610" max="13824" width="8.88671875" style="70"/>
    <col min="13825" max="13825" width="7.44140625" style="70" customWidth="1"/>
    <col min="13826" max="13826" width="33" style="70" customWidth="1"/>
    <col min="13827" max="13827" width="21.44140625" style="70" customWidth="1"/>
    <col min="13828" max="13829" width="16.44140625" style="70" customWidth="1"/>
    <col min="13830" max="13830" width="49.6640625" style="70" customWidth="1"/>
    <col min="13831" max="13831" width="16.44140625" style="70" customWidth="1"/>
    <col min="13832" max="13832" width="21.44140625" style="70" customWidth="1"/>
    <col min="13833" max="13834" width="16.44140625" style="70" customWidth="1"/>
    <col min="13835" max="13835" width="21.44140625" style="70" customWidth="1"/>
    <col min="13836" max="13836" width="49.6640625" style="70" customWidth="1"/>
    <col min="13837" max="13838" width="16.44140625" style="70" customWidth="1"/>
    <col min="13839" max="13839" width="24.6640625" style="70" customWidth="1"/>
    <col min="13840" max="13840" width="33" style="70" customWidth="1"/>
    <col min="13841" max="13851" width="16.44140625" style="70" customWidth="1"/>
    <col min="13852" max="13852" width="33" style="70" customWidth="1"/>
    <col min="13853" max="13857" width="16.44140625" style="70" customWidth="1"/>
    <col min="13858" max="13859" width="49.6640625" style="70" customWidth="1"/>
    <col min="13860" max="13863" width="16.44140625" style="70" customWidth="1"/>
    <col min="13864" max="13864" width="19.6640625" style="70" customWidth="1"/>
    <col min="13865" max="13865" width="16.44140625" style="70" customWidth="1"/>
    <col min="13866" max="14080" width="8.88671875" style="70"/>
    <col min="14081" max="14081" width="7.44140625" style="70" customWidth="1"/>
    <col min="14082" max="14082" width="33" style="70" customWidth="1"/>
    <col min="14083" max="14083" width="21.44140625" style="70" customWidth="1"/>
    <col min="14084" max="14085" width="16.44140625" style="70" customWidth="1"/>
    <col min="14086" max="14086" width="49.6640625" style="70" customWidth="1"/>
    <col min="14087" max="14087" width="16.44140625" style="70" customWidth="1"/>
    <col min="14088" max="14088" width="21.44140625" style="70" customWidth="1"/>
    <col min="14089" max="14090" width="16.44140625" style="70" customWidth="1"/>
    <col min="14091" max="14091" width="21.44140625" style="70" customWidth="1"/>
    <col min="14092" max="14092" width="49.6640625" style="70" customWidth="1"/>
    <col min="14093" max="14094" width="16.44140625" style="70" customWidth="1"/>
    <col min="14095" max="14095" width="24.6640625" style="70" customWidth="1"/>
    <col min="14096" max="14096" width="33" style="70" customWidth="1"/>
    <col min="14097" max="14107" width="16.44140625" style="70" customWidth="1"/>
    <col min="14108" max="14108" width="33" style="70" customWidth="1"/>
    <col min="14109" max="14113" width="16.44140625" style="70" customWidth="1"/>
    <col min="14114" max="14115" width="49.6640625" style="70" customWidth="1"/>
    <col min="14116" max="14119" width="16.44140625" style="70" customWidth="1"/>
    <col min="14120" max="14120" width="19.6640625" style="70" customWidth="1"/>
    <col min="14121" max="14121" width="16.44140625" style="70" customWidth="1"/>
    <col min="14122" max="14336" width="8.88671875" style="70"/>
    <col min="14337" max="14337" width="7.44140625" style="70" customWidth="1"/>
    <col min="14338" max="14338" width="33" style="70" customWidth="1"/>
    <col min="14339" max="14339" width="21.44140625" style="70" customWidth="1"/>
    <col min="14340" max="14341" width="16.44140625" style="70" customWidth="1"/>
    <col min="14342" max="14342" width="49.6640625" style="70" customWidth="1"/>
    <col min="14343" max="14343" width="16.44140625" style="70" customWidth="1"/>
    <col min="14344" max="14344" width="21.44140625" style="70" customWidth="1"/>
    <col min="14345" max="14346" width="16.44140625" style="70" customWidth="1"/>
    <col min="14347" max="14347" width="21.44140625" style="70" customWidth="1"/>
    <col min="14348" max="14348" width="49.6640625" style="70" customWidth="1"/>
    <col min="14349" max="14350" width="16.44140625" style="70" customWidth="1"/>
    <col min="14351" max="14351" width="24.6640625" style="70" customWidth="1"/>
    <col min="14352" max="14352" width="33" style="70" customWidth="1"/>
    <col min="14353" max="14363" width="16.44140625" style="70" customWidth="1"/>
    <col min="14364" max="14364" width="33" style="70" customWidth="1"/>
    <col min="14365" max="14369" width="16.44140625" style="70" customWidth="1"/>
    <col min="14370" max="14371" width="49.6640625" style="70" customWidth="1"/>
    <col min="14372" max="14375" width="16.44140625" style="70" customWidth="1"/>
    <col min="14376" max="14376" width="19.6640625" style="70" customWidth="1"/>
    <col min="14377" max="14377" width="16.44140625" style="70" customWidth="1"/>
    <col min="14378" max="14592" width="8.88671875" style="70"/>
    <col min="14593" max="14593" width="7.44140625" style="70" customWidth="1"/>
    <col min="14594" max="14594" width="33" style="70" customWidth="1"/>
    <col min="14595" max="14595" width="21.44140625" style="70" customWidth="1"/>
    <col min="14596" max="14597" width="16.44140625" style="70" customWidth="1"/>
    <col min="14598" max="14598" width="49.6640625" style="70" customWidth="1"/>
    <col min="14599" max="14599" width="16.44140625" style="70" customWidth="1"/>
    <col min="14600" max="14600" width="21.44140625" style="70" customWidth="1"/>
    <col min="14601" max="14602" width="16.44140625" style="70" customWidth="1"/>
    <col min="14603" max="14603" width="21.44140625" style="70" customWidth="1"/>
    <col min="14604" max="14604" width="49.6640625" style="70" customWidth="1"/>
    <col min="14605" max="14606" width="16.44140625" style="70" customWidth="1"/>
    <col min="14607" max="14607" width="24.6640625" style="70" customWidth="1"/>
    <col min="14608" max="14608" width="33" style="70" customWidth="1"/>
    <col min="14609" max="14619" width="16.44140625" style="70" customWidth="1"/>
    <col min="14620" max="14620" width="33" style="70" customWidth="1"/>
    <col min="14621" max="14625" width="16.44140625" style="70" customWidth="1"/>
    <col min="14626" max="14627" width="49.6640625" style="70" customWidth="1"/>
    <col min="14628" max="14631" width="16.44140625" style="70" customWidth="1"/>
    <col min="14632" max="14632" width="19.6640625" style="70" customWidth="1"/>
    <col min="14633" max="14633" width="16.44140625" style="70" customWidth="1"/>
    <col min="14634" max="14848" width="8.88671875" style="70"/>
    <col min="14849" max="14849" width="7.44140625" style="70" customWidth="1"/>
    <col min="14850" max="14850" width="33" style="70" customWidth="1"/>
    <col min="14851" max="14851" width="21.44140625" style="70" customWidth="1"/>
    <col min="14852" max="14853" width="16.44140625" style="70" customWidth="1"/>
    <col min="14854" max="14854" width="49.6640625" style="70" customWidth="1"/>
    <col min="14855" max="14855" width="16.44140625" style="70" customWidth="1"/>
    <col min="14856" max="14856" width="21.44140625" style="70" customWidth="1"/>
    <col min="14857" max="14858" width="16.44140625" style="70" customWidth="1"/>
    <col min="14859" max="14859" width="21.44140625" style="70" customWidth="1"/>
    <col min="14860" max="14860" width="49.6640625" style="70" customWidth="1"/>
    <col min="14861" max="14862" width="16.44140625" style="70" customWidth="1"/>
    <col min="14863" max="14863" width="24.6640625" style="70" customWidth="1"/>
    <col min="14864" max="14864" width="33" style="70" customWidth="1"/>
    <col min="14865" max="14875" width="16.44140625" style="70" customWidth="1"/>
    <col min="14876" max="14876" width="33" style="70" customWidth="1"/>
    <col min="14877" max="14881" width="16.44140625" style="70" customWidth="1"/>
    <col min="14882" max="14883" width="49.6640625" style="70" customWidth="1"/>
    <col min="14884" max="14887" width="16.44140625" style="70" customWidth="1"/>
    <col min="14888" max="14888" width="19.6640625" style="70" customWidth="1"/>
    <col min="14889" max="14889" width="16.44140625" style="70" customWidth="1"/>
    <col min="14890" max="15104" width="8.88671875" style="70"/>
    <col min="15105" max="15105" width="7.44140625" style="70" customWidth="1"/>
    <col min="15106" max="15106" width="33" style="70" customWidth="1"/>
    <col min="15107" max="15107" width="21.44140625" style="70" customWidth="1"/>
    <col min="15108" max="15109" width="16.44140625" style="70" customWidth="1"/>
    <col min="15110" max="15110" width="49.6640625" style="70" customWidth="1"/>
    <col min="15111" max="15111" width="16.44140625" style="70" customWidth="1"/>
    <col min="15112" max="15112" width="21.44140625" style="70" customWidth="1"/>
    <col min="15113" max="15114" width="16.44140625" style="70" customWidth="1"/>
    <col min="15115" max="15115" width="21.44140625" style="70" customWidth="1"/>
    <col min="15116" max="15116" width="49.6640625" style="70" customWidth="1"/>
    <col min="15117" max="15118" width="16.44140625" style="70" customWidth="1"/>
    <col min="15119" max="15119" width="24.6640625" style="70" customWidth="1"/>
    <col min="15120" max="15120" width="33" style="70" customWidth="1"/>
    <col min="15121" max="15131" width="16.44140625" style="70" customWidth="1"/>
    <col min="15132" max="15132" width="33" style="70" customWidth="1"/>
    <col min="15133" max="15137" width="16.44140625" style="70" customWidth="1"/>
    <col min="15138" max="15139" width="49.6640625" style="70" customWidth="1"/>
    <col min="15140" max="15143" width="16.44140625" style="70" customWidth="1"/>
    <col min="15144" max="15144" width="19.6640625" style="70" customWidth="1"/>
    <col min="15145" max="15145" width="16.44140625" style="70" customWidth="1"/>
    <col min="15146" max="15360" width="8.88671875" style="70"/>
    <col min="15361" max="15361" width="7.44140625" style="70" customWidth="1"/>
    <col min="15362" max="15362" width="33" style="70" customWidth="1"/>
    <col min="15363" max="15363" width="21.44140625" style="70" customWidth="1"/>
    <col min="15364" max="15365" width="16.44140625" style="70" customWidth="1"/>
    <col min="15366" max="15366" width="49.6640625" style="70" customWidth="1"/>
    <col min="15367" max="15367" width="16.44140625" style="70" customWidth="1"/>
    <col min="15368" max="15368" width="21.44140625" style="70" customWidth="1"/>
    <col min="15369" max="15370" width="16.44140625" style="70" customWidth="1"/>
    <col min="15371" max="15371" width="21.44140625" style="70" customWidth="1"/>
    <col min="15372" max="15372" width="49.6640625" style="70" customWidth="1"/>
    <col min="15373" max="15374" width="16.44140625" style="70" customWidth="1"/>
    <col min="15375" max="15375" width="24.6640625" style="70" customWidth="1"/>
    <col min="15376" max="15376" width="33" style="70" customWidth="1"/>
    <col min="15377" max="15387" width="16.44140625" style="70" customWidth="1"/>
    <col min="15388" max="15388" width="33" style="70" customWidth="1"/>
    <col min="15389" max="15393" width="16.44140625" style="70" customWidth="1"/>
    <col min="15394" max="15395" width="49.6640625" style="70" customWidth="1"/>
    <col min="15396" max="15399" width="16.44140625" style="70" customWidth="1"/>
    <col min="15400" max="15400" width="19.6640625" style="70" customWidth="1"/>
    <col min="15401" max="15401" width="16.44140625" style="70" customWidth="1"/>
    <col min="15402" max="15616" width="8.88671875" style="70"/>
    <col min="15617" max="15617" width="7.44140625" style="70" customWidth="1"/>
    <col min="15618" max="15618" width="33" style="70" customWidth="1"/>
    <col min="15619" max="15619" width="21.44140625" style="70" customWidth="1"/>
    <col min="15620" max="15621" width="16.44140625" style="70" customWidth="1"/>
    <col min="15622" max="15622" width="49.6640625" style="70" customWidth="1"/>
    <col min="15623" max="15623" width="16.44140625" style="70" customWidth="1"/>
    <col min="15624" max="15624" width="21.44140625" style="70" customWidth="1"/>
    <col min="15625" max="15626" width="16.44140625" style="70" customWidth="1"/>
    <col min="15627" max="15627" width="21.44140625" style="70" customWidth="1"/>
    <col min="15628" max="15628" width="49.6640625" style="70" customWidth="1"/>
    <col min="15629" max="15630" width="16.44140625" style="70" customWidth="1"/>
    <col min="15631" max="15631" width="24.6640625" style="70" customWidth="1"/>
    <col min="15632" max="15632" width="33" style="70" customWidth="1"/>
    <col min="15633" max="15643" width="16.44140625" style="70" customWidth="1"/>
    <col min="15644" max="15644" width="33" style="70" customWidth="1"/>
    <col min="15645" max="15649" width="16.44140625" style="70" customWidth="1"/>
    <col min="15650" max="15651" width="49.6640625" style="70" customWidth="1"/>
    <col min="15652" max="15655" width="16.44140625" style="70" customWidth="1"/>
    <col min="15656" max="15656" width="19.6640625" style="70" customWidth="1"/>
    <col min="15657" max="15657" width="16.44140625" style="70" customWidth="1"/>
    <col min="15658" max="15872" width="8.88671875" style="70"/>
    <col min="15873" max="15873" width="7.44140625" style="70" customWidth="1"/>
    <col min="15874" max="15874" width="33" style="70" customWidth="1"/>
    <col min="15875" max="15875" width="21.44140625" style="70" customWidth="1"/>
    <col min="15876" max="15877" width="16.44140625" style="70" customWidth="1"/>
    <col min="15878" max="15878" width="49.6640625" style="70" customWidth="1"/>
    <col min="15879" max="15879" width="16.44140625" style="70" customWidth="1"/>
    <col min="15880" max="15880" width="21.44140625" style="70" customWidth="1"/>
    <col min="15881" max="15882" width="16.44140625" style="70" customWidth="1"/>
    <col min="15883" max="15883" width="21.44140625" style="70" customWidth="1"/>
    <col min="15884" max="15884" width="49.6640625" style="70" customWidth="1"/>
    <col min="15885" max="15886" width="16.44140625" style="70" customWidth="1"/>
    <col min="15887" max="15887" width="24.6640625" style="70" customWidth="1"/>
    <col min="15888" max="15888" width="33" style="70" customWidth="1"/>
    <col min="15889" max="15899" width="16.44140625" style="70" customWidth="1"/>
    <col min="15900" max="15900" width="33" style="70" customWidth="1"/>
    <col min="15901" max="15905" width="16.44140625" style="70" customWidth="1"/>
    <col min="15906" max="15907" width="49.6640625" style="70" customWidth="1"/>
    <col min="15908" max="15911" width="16.44140625" style="70" customWidth="1"/>
    <col min="15912" max="15912" width="19.6640625" style="70" customWidth="1"/>
    <col min="15913" max="15913" width="16.44140625" style="70" customWidth="1"/>
    <col min="15914" max="16128" width="8.88671875" style="70"/>
    <col min="16129" max="16129" width="7.44140625" style="70" customWidth="1"/>
    <col min="16130" max="16130" width="33" style="70" customWidth="1"/>
    <col min="16131" max="16131" width="21.44140625" style="70" customWidth="1"/>
    <col min="16132" max="16133" width="16.44140625" style="70" customWidth="1"/>
    <col min="16134" max="16134" width="49.6640625" style="70" customWidth="1"/>
    <col min="16135" max="16135" width="16.44140625" style="70" customWidth="1"/>
    <col min="16136" max="16136" width="21.44140625" style="70" customWidth="1"/>
    <col min="16137" max="16138" width="16.44140625" style="70" customWidth="1"/>
    <col min="16139" max="16139" width="21.44140625" style="70" customWidth="1"/>
    <col min="16140" max="16140" width="49.6640625" style="70" customWidth="1"/>
    <col min="16141" max="16142" width="16.44140625" style="70" customWidth="1"/>
    <col min="16143" max="16143" width="24.6640625" style="70" customWidth="1"/>
    <col min="16144" max="16144" width="33" style="70" customWidth="1"/>
    <col min="16145" max="16155" width="16.44140625" style="70" customWidth="1"/>
    <col min="16156" max="16156" width="33" style="70" customWidth="1"/>
    <col min="16157" max="16161" width="16.44140625" style="70" customWidth="1"/>
    <col min="16162" max="16163" width="49.6640625" style="70" customWidth="1"/>
    <col min="16164" max="16167" width="16.44140625" style="70" customWidth="1"/>
    <col min="16168" max="16168" width="19.6640625" style="70" customWidth="1"/>
    <col min="16169" max="16169" width="16.44140625" style="70" customWidth="1"/>
    <col min="16170" max="16384" width="8.88671875" style="70"/>
  </cols>
  <sheetData>
    <row r="1" spans="1:41" ht="21" customHeight="1">
      <c r="A1" s="116" t="s">
        <v>373</v>
      </c>
      <c r="B1" s="116" t="s">
        <v>366</v>
      </c>
      <c r="C1" s="116" t="s">
        <v>374</v>
      </c>
      <c r="D1" s="116" t="s">
        <v>375</v>
      </c>
      <c r="E1" s="116" t="s">
        <v>711</v>
      </c>
      <c r="F1" s="116" t="s">
        <v>335</v>
      </c>
      <c r="G1" s="116" t="s">
        <v>376</v>
      </c>
      <c r="H1" s="116" t="s">
        <v>377</v>
      </c>
      <c r="I1" s="116" t="s">
        <v>378</v>
      </c>
      <c r="J1" s="116" t="s">
        <v>379</v>
      </c>
      <c r="K1" s="116" t="s">
        <v>380</v>
      </c>
      <c r="L1" s="116" t="s">
        <v>381</v>
      </c>
      <c r="M1" s="116" t="s">
        <v>382</v>
      </c>
      <c r="N1" s="116" t="s">
        <v>383</v>
      </c>
      <c r="O1" s="116" t="s">
        <v>384</v>
      </c>
      <c r="P1" s="116" t="s">
        <v>385</v>
      </c>
      <c r="Q1" s="116" t="s">
        <v>1529</v>
      </c>
      <c r="R1" s="116" t="s">
        <v>1530</v>
      </c>
      <c r="S1" s="116" t="s">
        <v>1531</v>
      </c>
      <c r="T1" s="116" t="s">
        <v>1532</v>
      </c>
      <c r="U1" s="116" t="s">
        <v>1533</v>
      </c>
      <c r="V1" s="116" t="s">
        <v>386</v>
      </c>
      <c r="W1" s="116" t="s">
        <v>467</v>
      </c>
      <c r="X1" s="116" t="s">
        <v>300</v>
      </c>
      <c r="Y1" s="116" t="s">
        <v>1534</v>
      </c>
      <c r="Z1" s="116" t="s">
        <v>1535</v>
      </c>
      <c r="AA1" s="116" t="s">
        <v>1536</v>
      </c>
      <c r="AB1" s="116" t="s">
        <v>1537</v>
      </c>
      <c r="AC1" s="116" t="s">
        <v>479</v>
      </c>
      <c r="AD1" s="116" t="s">
        <v>480</v>
      </c>
      <c r="AE1" s="116" t="s">
        <v>301</v>
      </c>
      <c r="AF1" s="116" t="s">
        <v>302</v>
      </c>
      <c r="AG1" s="116" t="s">
        <v>303</v>
      </c>
      <c r="AH1" s="116" t="s">
        <v>465</v>
      </c>
      <c r="AI1" s="116" t="s">
        <v>466</v>
      </c>
      <c r="AJ1" s="116" t="s">
        <v>1538</v>
      </c>
      <c r="AK1" s="116" t="s">
        <v>3639</v>
      </c>
      <c r="AL1" s="116" t="s">
        <v>1539</v>
      </c>
      <c r="AM1" s="116" t="s">
        <v>1540</v>
      </c>
      <c r="AN1" s="116" t="s">
        <v>481</v>
      </c>
      <c r="AO1" s="116" t="s">
        <v>482</v>
      </c>
    </row>
    <row r="2" spans="1:41" ht="27.6" customHeight="1">
      <c r="A2" s="117">
        <v>1451</v>
      </c>
      <c r="B2" s="118" t="s">
        <v>3931</v>
      </c>
      <c r="C2" s="118" t="s">
        <v>117</v>
      </c>
      <c r="E2" s="118" t="s">
        <v>3393</v>
      </c>
      <c r="F2" s="118" t="s">
        <v>3932</v>
      </c>
      <c r="G2" s="118" t="s">
        <v>3933</v>
      </c>
      <c r="H2" s="118" t="s">
        <v>594</v>
      </c>
      <c r="K2" s="118" t="s">
        <v>280</v>
      </c>
      <c r="L2" s="118" t="s">
        <v>3934</v>
      </c>
      <c r="M2" s="117" t="s">
        <v>2786</v>
      </c>
      <c r="N2" s="117" t="s">
        <v>2786</v>
      </c>
      <c r="AJ2" s="117" t="s">
        <v>1566</v>
      </c>
      <c r="AK2" s="117" t="s">
        <v>1566</v>
      </c>
      <c r="AL2" s="117" t="s">
        <v>1566</v>
      </c>
      <c r="AM2" s="117" t="s">
        <v>587</v>
      </c>
      <c r="AN2" s="120">
        <v>43363.333333333328</v>
      </c>
      <c r="AO2" s="119">
        <v>44454</v>
      </c>
    </row>
    <row r="3" spans="1:41" ht="27.6" customHeight="1">
      <c r="A3" s="117">
        <v>1153</v>
      </c>
      <c r="B3" s="118" t="s">
        <v>1233</v>
      </c>
      <c r="C3" s="118" t="s">
        <v>117</v>
      </c>
      <c r="D3" s="117" t="s">
        <v>2942</v>
      </c>
      <c r="E3" s="118" t="s">
        <v>3393</v>
      </c>
      <c r="F3" s="118" t="s">
        <v>1544</v>
      </c>
      <c r="G3" s="118" t="s">
        <v>1234</v>
      </c>
      <c r="H3" s="118" t="s">
        <v>3068</v>
      </c>
      <c r="K3" s="118" t="s">
        <v>792</v>
      </c>
      <c r="L3" s="118" t="s">
        <v>2302</v>
      </c>
      <c r="M3" s="117" t="s">
        <v>1139</v>
      </c>
      <c r="N3" s="117" t="s">
        <v>1140</v>
      </c>
      <c r="O3" s="118" t="s">
        <v>292</v>
      </c>
      <c r="P3" s="118" t="s">
        <v>1545</v>
      </c>
      <c r="W3" s="118" t="s">
        <v>3397</v>
      </c>
      <c r="X3" s="117" t="s">
        <v>793</v>
      </c>
      <c r="Z3" s="118" t="s">
        <v>706</v>
      </c>
      <c r="AB3" s="118" t="s">
        <v>1235</v>
      </c>
      <c r="AC3" s="117" t="s">
        <v>967</v>
      </c>
      <c r="AE3" s="117" t="s">
        <v>110</v>
      </c>
      <c r="AF3" s="117" t="s">
        <v>170</v>
      </c>
      <c r="AG3" s="117" t="s">
        <v>417</v>
      </c>
      <c r="AI3" s="118" t="s">
        <v>3069</v>
      </c>
      <c r="AM3" s="117" t="s">
        <v>416</v>
      </c>
      <c r="AN3" s="120">
        <v>43363.333333333328</v>
      </c>
      <c r="AO3" s="119">
        <v>43232</v>
      </c>
    </row>
    <row r="4" spans="1:41" ht="27.6" customHeight="1">
      <c r="A4" s="117">
        <v>513</v>
      </c>
      <c r="B4" s="118" t="s">
        <v>1216</v>
      </c>
      <c r="C4" s="118" t="s">
        <v>117</v>
      </c>
      <c r="D4" s="117" t="s">
        <v>2941</v>
      </c>
      <c r="E4" s="118" t="s">
        <v>3393</v>
      </c>
      <c r="F4" s="118" t="s">
        <v>1217</v>
      </c>
      <c r="G4" s="118" t="s">
        <v>709</v>
      </c>
      <c r="H4" s="118" t="s">
        <v>268</v>
      </c>
      <c r="I4" s="119">
        <v>39993</v>
      </c>
      <c r="J4" s="119">
        <v>40000</v>
      </c>
      <c r="K4" s="118" t="s">
        <v>792</v>
      </c>
      <c r="L4" s="118" t="s">
        <v>1949</v>
      </c>
      <c r="M4" s="117" t="s">
        <v>1046</v>
      </c>
      <c r="N4" s="117" t="s">
        <v>1072</v>
      </c>
      <c r="Q4" s="117" t="s">
        <v>2613</v>
      </c>
      <c r="V4" s="118" t="s">
        <v>712</v>
      </c>
      <c r="Z4" s="118" t="s">
        <v>409</v>
      </c>
      <c r="AC4" s="117" t="s">
        <v>791</v>
      </c>
      <c r="AI4" s="118" t="s">
        <v>1950</v>
      </c>
      <c r="AN4" s="120">
        <v>39994.333333333328</v>
      </c>
      <c r="AO4" s="119">
        <v>42248</v>
      </c>
    </row>
    <row r="5" spans="1:41" ht="27.6" customHeight="1">
      <c r="A5" s="117">
        <v>543</v>
      </c>
      <c r="B5" s="118" t="s">
        <v>432</v>
      </c>
      <c r="C5" s="118" t="s">
        <v>117</v>
      </c>
      <c r="E5" s="118" t="s">
        <v>3393</v>
      </c>
      <c r="G5" s="118" t="s">
        <v>708</v>
      </c>
      <c r="H5" s="118" t="s">
        <v>268</v>
      </c>
      <c r="L5" s="118" t="s">
        <v>1976</v>
      </c>
      <c r="M5" s="117" t="s">
        <v>406</v>
      </c>
      <c r="N5" s="117" t="s">
        <v>182</v>
      </c>
      <c r="O5" s="118" t="s">
        <v>291</v>
      </c>
      <c r="V5" s="118" t="s">
        <v>1977</v>
      </c>
      <c r="AC5" s="117" t="s">
        <v>967</v>
      </c>
      <c r="AH5" s="118" t="s">
        <v>969</v>
      </c>
      <c r="AI5" s="118" t="s">
        <v>1978</v>
      </c>
      <c r="AN5" s="120">
        <v>43357.333333333328</v>
      </c>
      <c r="AO5" s="119">
        <v>41289</v>
      </c>
    </row>
    <row r="6" spans="1:41" ht="27.6" customHeight="1">
      <c r="A6" s="117">
        <v>1327</v>
      </c>
      <c r="B6" s="118" t="s">
        <v>2595</v>
      </c>
      <c r="C6" s="118" t="s">
        <v>307</v>
      </c>
      <c r="D6" s="117" t="s">
        <v>2943</v>
      </c>
      <c r="E6" s="118" t="s">
        <v>712</v>
      </c>
      <c r="F6" s="118" t="s">
        <v>2596</v>
      </c>
      <c r="G6" s="118" t="s">
        <v>1305</v>
      </c>
      <c r="H6" s="118" t="s">
        <v>968</v>
      </c>
      <c r="J6" s="119">
        <v>42999</v>
      </c>
      <c r="K6" s="118" t="s">
        <v>280</v>
      </c>
      <c r="L6" s="118" t="s">
        <v>2758</v>
      </c>
      <c r="M6" s="117" t="s">
        <v>1141</v>
      </c>
      <c r="N6" s="117" t="s">
        <v>1139</v>
      </c>
      <c r="O6" s="118" t="s">
        <v>411</v>
      </c>
      <c r="P6" s="118" t="s">
        <v>2618</v>
      </c>
      <c r="R6" s="117" t="s">
        <v>587</v>
      </c>
      <c r="S6" s="117" t="s">
        <v>793</v>
      </c>
      <c r="T6" s="117" t="s">
        <v>2597</v>
      </c>
      <c r="W6" s="118" t="s">
        <v>3398</v>
      </c>
      <c r="X6" s="117" t="s">
        <v>793</v>
      </c>
      <c r="Y6" s="117" t="s">
        <v>793</v>
      </c>
      <c r="Z6" s="118" t="s">
        <v>282</v>
      </c>
      <c r="AA6" s="117" t="s">
        <v>587</v>
      </c>
      <c r="AB6" s="118" t="s">
        <v>793</v>
      </c>
      <c r="AC6" s="117" t="s">
        <v>967</v>
      </c>
      <c r="AE6" s="117" t="s">
        <v>793</v>
      </c>
      <c r="AF6" s="117" t="s">
        <v>793</v>
      </c>
      <c r="AG6" s="117" t="s">
        <v>793</v>
      </c>
      <c r="AI6" s="118" t="s">
        <v>2944</v>
      </c>
      <c r="AJ6" s="117" t="s">
        <v>1566</v>
      </c>
      <c r="AK6" s="117" t="s">
        <v>1566</v>
      </c>
      <c r="AL6" s="117" t="s">
        <v>1565</v>
      </c>
      <c r="AM6" s="117" t="s">
        <v>587</v>
      </c>
      <c r="AN6" s="120">
        <v>42832.333333333328</v>
      </c>
      <c r="AO6" s="119">
        <v>43115</v>
      </c>
    </row>
    <row r="7" spans="1:41" ht="27.6" customHeight="1">
      <c r="A7" s="117">
        <v>1438</v>
      </c>
      <c r="B7" s="118" t="s">
        <v>3935</v>
      </c>
      <c r="C7" s="118" t="s">
        <v>307</v>
      </c>
      <c r="E7" s="118" t="s">
        <v>712</v>
      </c>
      <c r="F7" s="118" t="s">
        <v>3936</v>
      </c>
      <c r="G7" s="118" t="s">
        <v>3937</v>
      </c>
      <c r="H7" s="118" t="s">
        <v>968</v>
      </c>
      <c r="K7" s="118" t="s">
        <v>1453</v>
      </c>
      <c r="L7" s="118" t="s">
        <v>3936</v>
      </c>
      <c r="M7" s="117" t="s">
        <v>1307</v>
      </c>
      <c r="N7" s="117" t="s">
        <v>1468</v>
      </c>
      <c r="AJ7" s="117" t="s">
        <v>1566</v>
      </c>
      <c r="AK7" s="117" t="s">
        <v>1566</v>
      </c>
      <c r="AL7" s="117" t="s">
        <v>2553</v>
      </c>
      <c r="AN7" s="120">
        <v>43356.333333333328</v>
      </c>
      <c r="AO7" s="119">
        <v>43776</v>
      </c>
    </row>
    <row r="8" spans="1:41" ht="27.6" customHeight="1">
      <c r="A8" s="117">
        <v>1137</v>
      </c>
      <c r="B8" s="118" t="s">
        <v>1218</v>
      </c>
      <c r="C8" s="118" t="s">
        <v>308</v>
      </c>
      <c r="E8" s="118" t="s">
        <v>3395</v>
      </c>
      <c r="F8" s="118" t="s">
        <v>1550</v>
      </c>
      <c r="G8" s="118" t="s">
        <v>1219</v>
      </c>
      <c r="H8" s="118" t="s">
        <v>594</v>
      </c>
      <c r="K8" s="118" t="s">
        <v>280</v>
      </c>
      <c r="L8" s="118" t="s">
        <v>2277</v>
      </c>
      <c r="M8" s="117" t="s">
        <v>90</v>
      </c>
      <c r="N8" s="117" t="s">
        <v>90</v>
      </c>
      <c r="X8" s="117" t="s">
        <v>793</v>
      </c>
      <c r="AN8" s="120">
        <v>41866.333333333328</v>
      </c>
      <c r="AO8" s="119">
        <v>41897</v>
      </c>
    </row>
    <row r="9" spans="1:41" ht="27.6" customHeight="1">
      <c r="A9" s="117">
        <v>1118</v>
      </c>
      <c r="B9" s="118" t="s">
        <v>61</v>
      </c>
      <c r="C9" s="118" t="s">
        <v>308</v>
      </c>
      <c r="E9" s="118" t="s">
        <v>3395</v>
      </c>
      <c r="F9" s="118" t="s">
        <v>1547</v>
      </c>
      <c r="G9" s="118" t="s">
        <v>1066</v>
      </c>
      <c r="H9" s="118" t="s">
        <v>968</v>
      </c>
      <c r="I9" s="119">
        <v>43077</v>
      </c>
      <c r="J9" s="119">
        <v>41848</v>
      </c>
      <c r="K9" s="118" t="s">
        <v>1453</v>
      </c>
      <c r="L9" s="118" t="s">
        <v>2256</v>
      </c>
      <c r="M9" s="117" t="s">
        <v>66</v>
      </c>
      <c r="N9" s="117" t="s">
        <v>1047</v>
      </c>
      <c r="O9" s="118" t="s">
        <v>292</v>
      </c>
      <c r="P9" s="118" t="s">
        <v>1548</v>
      </c>
      <c r="V9" s="118" t="s">
        <v>1549</v>
      </c>
      <c r="W9" s="118" t="s">
        <v>3399</v>
      </c>
      <c r="X9" s="117" t="s">
        <v>587</v>
      </c>
      <c r="Z9" s="118" t="s">
        <v>713</v>
      </c>
      <c r="AC9" s="117" t="s">
        <v>967</v>
      </c>
      <c r="AE9" s="117" t="s">
        <v>1182</v>
      </c>
      <c r="AF9" s="117" t="s">
        <v>135</v>
      </c>
      <c r="AG9" s="117" t="s">
        <v>417</v>
      </c>
      <c r="AI9" s="118" t="s">
        <v>1452</v>
      </c>
      <c r="AM9" s="117" t="s">
        <v>416</v>
      </c>
      <c r="AN9" s="120">
        <v>41787.333333333328</v>
      </c>
      <c r="AO9" s="119">
        <v>42870</v>
      </c>
    </row>
    <row r="10" spans="1:41" ht="27.6" customHeight="1">
      <c r="A10" s="117">
        <v>1175</v>
      </c>
      <c r="B10" s="118" t="s">
        <v>1253</v>
      </c>
      <c r="C10" s="118" t="s">
        <v>308</v>
      </c>
      <c r="D10" s="117" t="s">
        <v>2945</v>
      </c>
      <c r="E10" s="118" t="s">
        <v>3395</v>
      </c>
      <c r="F10" s="118" t="s">
        <v>2759</v>
      </c>
      <c r="G10" s="118" t="s">
        <v>1066</v>
      </c>
      <c r="H10" s="118" t="s">
        <v>968</v>
      </c>
      <c r="I10" s="119">
        <v>43040</v>
      </c>
      <c r="J10" s="119">
        <v>43164</v>
      </c>
      <c r="K10" s="118" t="s">
        <v>792</v>
      </c>
      <c r="L10" s="118" t="s">
        <v>2760</v>
      </c>
      <c r="M10" s="117" t="s">
        <v>1140</v>
      </c>
      <c r="N10" s="117" t="s">
        <v>1297</v>
      </c>
      <c r="O10" s="118" t="s">
        <v>418</v>
      </c>
      <c r="P10" s="118" t="s">
        <v>1551</v>
      </c>
      <c r="V10" s="118" t="s">
        <v>712</v>
      </c>
      <c r="W10" s="118" t="s">
        <v>3400</v>
      </c>
      <c r="X10" s="117" t="s">
        <v>793</v>
      </c>
      <c r="Y10" s="117" t="s">
        <v>793</v>
      </c>
      <c r="Z10" s="118" t="s">
        <v>294</v>
      </c>
      <c r="AA10" s="117" t="s">
        <v>587</v>
      </c>
      <c r="AC10" s="117" t="s">
        <v>967</v>
      </c>
      <c r="AE10" s="117" t="s">
        <v>793</v>
      </c>
      <c r="AF10" s="117" t="s">
        <v>135</v>
      </c>
      <c r="AG10" s="117" t="s">
        <v>417</v>
      </c>
      <c r="AH10" s="118" t="s">
        <v>2946</v>
      </c>
      <c r="AI10" s="118" t="s">
        <v>2761</v>
      </c>
      <c r="AJ10" s="117" t="s">
        <v>1566</v>
      </c>
      <c r="AK10" s="117" t="s">
        <v>1566</v>
      </c>
      <c r="AL10" s="117" t="s">
        <v>1566</v>
      </c>
      <c r="AN10" s="120">
        <v>42052.333333333328</v>
      </c>
      <c r="AO10" s="119">
        <v>43358</v>
      </c>
    </row>
    <row r="11" spans="1:41" ht="27.6" customHeight="1">
      <c r="A11" s="117">
        <v>1233</v>
      </c>
      <c r="B11" s="118" t="s">
        <v>1366</v>
      </c>
      <c r="C11" s="118" t="s">
        <v>308</v>
      </c>
      <c r="D11" s="117" t="s">
        <v>315</v>
      </c>
      <c r="E11" s="118" t="s">
        <v>3395</v>
      </c>
      <c r="F11" s="118" t="s">
        <v>1552</v>
      </c>
      <c r="G11" s="118" t="s">
        <v>1367</v>
      </c>
      <c r="H11" s="118" t="s">
        <v>968</v>
      </c>
      <c r="I11" s="119">
        <v>42391</v>
      </c>
      <c r="J11" s="119">
        <v>42401</v>
      </c>
      <c r="K11" s="118" t="s">
        <v>280</v>
      </c>
      <c r="L11" s="118" t="s">
        <v>3112</v>
      </c>
      <c r="M11" s="117" t="s">
        <v>1140</v>
      </c>
      <c r="N11" s="117" t="s">
        <v>1140</v>
      </c>
      <c r="O11" s="118" t="s">
        <v>411</v>
      </c>
      <c r="P11" s="118" t="s">
        <v>1553</v>
      </c>
      <c r="R11" s="117" t="s">
        <v>587</v>
      </c>
      <c r="S11" s="117" t="s">
        <v>712</v>
      </c>
      <c r="T11" s="117" t="s">
        <v>1554</v>
      </c>
      <c r="U11" s="117" t="s">
        <v>712</v>
      </c>
      <c r="V11" s="118" t="s">
        <v>1368</v>
      </c>
      <c r="W11" s="118" t="s">
        <v>3401</v>
      </c>
      <c r="X11" s="117" t="s">
        <v>793</v>
      </c>
      <c r="Y11" s="117" t="s">
        <v>587</v>
      </c>
      <c r="Z11" s="118" t="s">
        <v>713</v>
      </c>
      <c r="AA11" s="117" t="s">
        <v>587</v>
      </c>
      <c r="AB11" s="118" t="s">
        <v>1369</v>
      </c>
      <c r="AC11" s="117" t="s">
        <v>967</v>
      </c>
      <c r="AE11" s="117" t="s">
        <v>1182</v>
      </c>
      <c r="AF11" s="117" t="s">
        <v>170</v>
      </c>
      <c r="AG11" s="117" t="s">
        <v>134</v>
      </c>
      <c r="AI11" s="118" t="s">
        <v>3113</v>
      </c>
      <c r="AM11" s="117" t="s">
        <v>416</v>
      </c>
      <c r="AN11" s="120">
        <v>42403.333333333328</v>
      </c>
      <c r="AO11" s="119">
        <v>43358</v>
      </c>
    </row>
    <row r="12" spans="1:41" ht="27.6" customHeight="1">
      <c r="A12" s="117">
        <v>1117</v>
      </c>
      <c r="B12" s="118" t="s">
        <v>62</v>
      </c>
      <c r="C12" s="118" t="s">
        <v>308</v>
      </c>
      <c r="E12" s="118" t="s">
        <v>3395</v>
      </c>
      <c r="F12" s="118" t="s">
        <v>63</v>
      </c>
      <c r="G12" s="118" t="s">
        <v>1066</v>
      </c>
      <c r="H12" s="118" t="s">
        <v>2257</v>
      </c>
      <c r="I12" s="119">
        <v>41841</v>
      </c>
      <c r="J12" s="119">
        <v>41848</v>
      </c>
      <c r="K12" s="118" t="s">
        <v>792</v>
      </c>
      <c r="L12" s="118" t="s">
        <v>2258</v>
      </c>
      <c r="M12" s="117" t="s">
        <v>66</v>
      </c>
      <c r="N12" s="117" t="s">
        <v>66</v>
      </c>
      <c r="O12" s="118" t="s">
        <v>418</v>
      </c>
      <c r="P12" s="118" t="s">
        <v>1546</v>
      </c>
      <c r="V12" s="118" t="s">
        <v>712</v>
      </c>
      <c r="W12" s="118" t="s">
        <v>3399</v>
      </c>
      <c r="X12" s="117" t="s">
        <v>793</v>
      </c>
      <c r="Z12" s="118" t="s">
        <v>713</v>
      </c>
      <c r="AA12" s="117" t="s">
        <v>587</v>
      </c>
      <c r="AB12" s="118" t="s">
        <v>712</v>
      </c>
      <c r="AC12" s="117" t="s">
        <v>967</v>
      </c>
      <c r="AE12" s="117" t="s">
        <v>793</v>
      </c>
      <c r="AF12" s="117" t="s">
        <v>65</v>
      </c>
      <c r="AG12" s="117" t="s">
        <v>417</v>
      </c>
      <c r="AH12" s="118" t="s">
        <v>2259</v>
      </c>
      <c r="AI12" s="118" t="s">
        <v>64</v>
      </c>
      <c r="AN12" s="120">
        <v>41787.333333333328</v>
      </c>
      <c r="AO12" s="119">
        <v>42870</v>
      </c>
    </row>
    <row r="13" spans="1:41" ht="27.6" customHeight="1">
      <c r="A13" s="117">
        <v>964</v>
      </c>
      <c r="B13" s="118" t="s">
        <v>1048</v>
      </c>
      <c r="C13" s="118" t="s">
        <v>309</v>
      </c>
      <c r="E13" s="118" t="s">
        <v>3640</v>
      </c>
      <c r="F13" s="118" t="s">
        <v>1048</v>
      </c>
      <c r="G13" s="118" t="s">
        <v>1045</v>
      </c>
      <c r="H13" s="118" t="s">
        <v>594</v>
      </c>
      <c r="L13" s="118" t="s">
        <v>1048</v>
      </c>
      <c r="M13" s="117" t="s">
        <v>1082</v>
      </c>
      <c r="N13" s="117" t="s">
        <v>1141</v>
      </c>
      <c r="AH13" s="118" t="s">
        <v>969</v>
      </c>
      <c r="AI13" s="118" t="s">
        <v>1555</v>
      </c>
      <c r="AN13" s="120">
        <v>41264.333333333328</v>
      </c>
      <c r="AO13" s="119">
        <v>42750</v>
      </c>
    </row>
    <row r="14" spans="1:41" ht="27.6" customHeight="1">
      <c r="A14" s="117">
        <v>1402</v>
      </c>
      <c r="B14" s="118" t="s">
        <v>3125</v>
      </c>
      <c r="C14" s="118" t="s">
        <v>309</v>
      </c>
      <c r="E14" s="118" t="s">
        <v>3640</v>
      </c>
      <c r="F14" s="118" t="s">
        <v>3126</v>
      </c>
      <c r="G14" s="118" t="s">
        <v>3127</v>
      </c>
      <c r="H14" s="118" t="s">
        <v>968</v>
      </c>
      <c r="I14" s="119">
        <v>43168</v>
      </c>
      <c r="J14" s="119">
        <v>43201</v>
      </c>
      <c r="K14" s="118" t="s">
        <v>1456</v>
      </c>
      <c r="L14" s="118" t="s">
        <v>3128</v>
      </c>
      <c r="M14" s="117" t="s">
        <v>1139</v>
      </c>
      <c r="N14" s="117" t="s">
        <v>3129</v>
      </c>
      <c r="O14" s="118" t="s">
        <v>819</v>
      </c>
      <c r="P14" s="118" t="s">
        <v>3130</v>
      </c>
      <c r="Q14" s="117" t="s">
        <v>3131</v>
      </c>
      <c r="R14" s="117" t="s">
        <v>416</v>
      </c>
      <c r="S14" s="117" t="s">
        <v>3404</v>
      </c>
      <c r="T14" s="117" t="s">
        <v>3132</v>
      </c>
      <c r="U14" s="117" t="s">
        <v>793</v>
      </c>
      <c r="V14" s="118" t="s">
        <v>3405</v>
      </c>
      <c r="W14" s="118" t="s">
        <v>3406</v>
      </c>
      <c r="X14" s="117" t="s">
        <v>793</v>
      </c>
      <c r="Y14" s="117" t="s">
        <v>416</v>
      </c>
      <c r="Z14" s="118" t="s">
        <v>409</v>
      </c>
      <c r="AA14" s="117" t="s">
        <v>587</v>
      </c>
      <c r="AB14" s="118" t="s">
        <v>3133</v>
      </c>
      <c r="AC14" s="117" t="s">
        <v>431</v>
      </c>
      <c r="AD14" s="117" t="s">
        <v>822</v>
      </c>
      <c r="AE14" s="117" t="s">
        <v>98</v>
      </c>
      <c r="AF14" s="117" t="s">
        <v>141</v>
      </c>
      <c r="AG14" s="117" t="s">
        <v>794</v>
      </c>
      <c r="AI14" s="118" t="s">
        <v>3134</v>
      </c>
      <c r="AJ14" s="117" t="s">
        <v>1565</v>
      </c>
      <c r="AK14" s="117" t="s">
        <v>1566</v>
      </c>
      <c r="AL14" s="117" t="s">
        <v>1566</v>
      </c>
      <c r="AN14" s="120">
        <v>43150.333333333328</v>
      </c>
      <c r="AO14" s="119">
        <v>43235</v>
      </c>
    </row>
    <row r="15" spans="1:41" ht="27.6" customHeight="1">
      <c r="A15" s="117">
        <v>1415</v>
      </c>
      <c r="B15" s="118" t="s">
        <v>3407</v>
      </c>
      <c r="C15" s="118" t="s">
        <v>309</v>
      </c>
      <c r="D15" s="117" t="s">
        <v>330</v>
      </c>
      <c r="E15" s="118" t="s">
        <v>3640</v>
      </c>
      <c r="F15" s="118" t="s">
        <v>3408</v>
      </c>
      <c r="G15" s="118" t="s">
        <v>3409</v>
      </c>
      <c r="H15" s="118" t="s">
        <v>968</v>
      </c>
      <c r="I15" s="119">
        <v>43270</v>
      </c>
      <c r="J15" s="119">
        <v>43313</v>
      </c>
      <c r="K15" s="118" t="s">
        <v>792</v>
      </c>
      <c r="L15" s="118" t="s">
        <v>3410</v>
      </c>
      <c r="M15" s="117" t="s">
        <v>1140</v>
      </c>
      <c r="N15" s="117" t="s">
        <v>1379</v>
      </c>
      <c r="O15" s="118" t="s">
        <v>3411</v>
      </c>
      <c r="P15" s="118" t="s">
        <v>3412</v>
      </c>
      <c r="T15" s="117" t="s">
        <v>3413</v>
      </c>
      <c r="U15" s="117" t="s">
        <v>793</v>
      </c>
      <c r="V15" s="118" t="s">
        <v>793</v>
      </c>
      <c r="W15" s="118" t="s">
        <v>3414</v>
      </c>
      <c r="X15" s="117" t="s">
        <v>793</v>
      </c>
      <c r="Y15" s="117" t="s">
        <v>793</v>
      </c>
      <c r="Z15" s="118" t="s">
        <v>2884</v>
      </c>
      <c r="AA15" s="117" t="s">
        <v>587</v>
      </c>
      <c r="AB15" s="118" t="s">
        <v>3415</v>
      </c>
      <c r="AC15" s="117" t="s">
        <v>431</v>
      </c>
      <c r="AD15" s="117" t="s">
        <v>822</v>
      </c>
      <c r="AE15" s="117" t="s">
        <v>98</v>
      </c>
      <c r="AF15" s="117" t="s">
        <v>794</v>
      </c>
      <c r="AG15" s="117" t="s">
        <v>142</v>
      </c>
      <c r="AJ15" s="117" t="s">
        <v>1565</v>
      </c>
      <c r="AK15" s="117" t="s">
        <v>1566</v>
      </c>
      <c r="AL15" s="117" t="s">
        <v>1566</v>
      </c>
      <c r="AM15" s="117" t="s">
        <v>587</v>
      </c>
      <c r="AN15" s="120">
        <v>43220.333333333328</v>
      </c>
      <c r="AO15" s="119">
        <v>43358</v>
      </c>
    </row>
    <row r="16" spans="1:41" ht="27.6" customHeight="1">
      <c r="A16" s="117">
        <v>1347</v>
      </c>
      <c r="B16" s="118" t="s">
        <v>2619</v>
      </c>
      <c r="C16" s="118" t="s">
        <v>309</v>
      </c>
      <c r="D16" s="117" t="s">
        <v>2947</v>
      </c>
      <c r="E16" s="118" t="s">
        <v>3640</v>
      </c>
      <c r="F16" s="118" t="s">
        <v>2620</v>
      </c>
      <c r="G16" s="118" t="s">
        <v>1319</v>
      </c>
      <c r="H16" s="118" t="s">
        <v>304</v>
      </c>
      <c r="I16" s="119">
        <v>42942</v>
      </c>
      <c r="J16" s="119">
        <v>42954</v>
      </c>
      <c r="K16" s="118" t="s">
        <v>792</v>
      </c>
      <c r="L16" s="118" t="s">
        <v>2621</v>
      </c>
      <c r="M16" s="117" t="s">
        <v>1140</v>
      </c>
      <c r="N16" s="117" t="s">
        <v>1297</v>
      </c>
      <c r="O16" s="118" t="s">
        <v>292</v>
      </c>
      <c r="P16" s="118" t="s">
        <v>2622</v>
      </c>
      <c r="Q16" s="117" t="s">
        <v>2623</v>
      </c>
      <c r="R16" s="117" t="s">
        <v>587</v>
      </c>
      <c r="S16" s="117" t="s">
        <v>712</v>
      </c>
      <c r="T16" s="117" t="s">
        <v>2624</v>
      </c>
      <c r="U16" s="117" t="s">
        <v>2625</v>
      </c>
      <c r="V16" s="118" t="s">
        <v>1369</v>
      </c>
      <c r="X16" s="117" t="s">
        <v>793</v>
      </c>
      <c r="Y16" s="117" t="s">
        <v>416</v>
      </c>
      <c r="Z16" s="118" t="s">
        <v>282</v>
      </c>
      <c r="AA16" s="117" t="s">
        <v>587</v>
      </c>
      <c r="AB16" s="118" t="s">
        <v>712</v>
      </c>
      <c r="AC16" s="117" t="s">
        <v>431</v>
      </c>
      <c r="AD16" s="117" t="s">
        <v>822</v>
      </c>
      <c r="AE16" s="117" t="s">
        <v>2626</v>
      </c>
      <c r="AF16" s="117" t="s">
        <v>1286</v>
      </c>
      <c r="AG16" s="117" t="s">
        <v>417</v>
      </c>
      <c r="AH16" s="118" t="s">
        <v>3641</v>
      </c>
      <c r="AI16" s="118" t="s">
        <v>2627</v>
      </c>
      <c r="AJ16" s="117" t="s">
        <v>1565</v>
      </c>
      <c r="AK16" s="117" t="s">
        <v>3402</v>
      </c>
      <c r="AL16" s="117" t="s">
        <v>1566</v>
      </c>
      <c r="AM16" s="117" t="s">
        <v>416</v>
      </c>
      <c r="AN16" s="120">
        <v>42942.333333333328</v>
      </c>
      <c r="AO16" s="119">
        <v>43358</v>
      </c>
    </row>
    <row r="17" spans="1:41" ht="27.6" customHeight="1">
      <c r="A17" s="117">
        <v>1389</v>
      </c>
      <c r="B17" s="118" t="s">
        <v>3114</v>
      </c>
      <c r="C17" s="118" t="s">
        <v>309</v>
      </c>
      <c r="D17" s="117" t="s">
        <v>309</v>
      </c>
      <c r="E17" s="118" t="s">
        <v>3640</v>
      </c>
      <c r="F17" s="118" t="s">
        <v>3115</v>
      </c>
      <c r="G17" s="118" t="s">
        <v>3116</v>
      </c>
      <c r="H17" s="118" t="s">
        <v>304</v>
      </c>
      <c r="I17" s="119">
        <v>43129</v>
      </c>
      <c r="J17" s="119">
        <v>43201</v>
      </c>
      <c r="K17" s="118" t="s">
        <v>792</v>
      </c>
      <c r="L17" s="118" t="s">
        <v>3117</v>
      </c>
      <c r="M17" s="117" t="s">
        <v>1140</v>
      </c>
      <c r="N17" s="117" t="s">
        <v>1297</v>
      </c>
      <c r="O17" s="118" t="s">
        <v>3118</v>
      </c>
      <c r="P17" s="118" t="s">
        <v>3119</v>
      </c>
      <c r="R17" s="117" t="s">
        <v>793</v>
      </c>
      <c r="S17" s="117" t="s">
        <v>3120</v>
      </c>
      <c r="T17" s="117" t="s">
        <v>3121</v>
      </c>
      <c r="U17" s="117" t="s">
        <v>712</v>
      </c>
      <c r="V17" s="118" t="s">
        <v>3122</v>
      </c>
      <c r="W17" s="118" t="s">
        <v>3403</v>
      </c>
      <c r="X17" s="117" t="s">
        <v>793</v>
      </c>
      <c r="Y17" s="117" t="s">
        <v>793</v>
      </c>
      <c r="Z17" s="118" t="s">
        <v>2706</v>
      </c>
      <c r="AA17" s="117" t="s">
        <v>416</v>
      </c>
      <c r="AB17" s="118" t="s">
        <v>3123</v>
      </c>
      <c r="AC17" s="117" t="s">
        <v>431</v>
      </c>
      <c r="AD17" s="117" t="s">
        <v>822</v>
      </c>
      <c r="AE17" s="117" t="s">
        <v>98</v>
      </c>
      <c r="AF17" s="117" t="s">
        <v>794</v>
      </c>
      <c r="AG17" s="117" t="s">
        <v>142</v>
      </c>
      <c r="AH17" s="118" t="s">
        <v>3642</v>
      </c>
      <c r="AI17" s="118" t="s">
        <v>3124</v>
      </c>
      <c r="AJ17" s="117" t="s">
        <v>1565</v>
      </c>
      <c r="AK17" s="117" t="s">
        <v>1566</v>
      </c>
      <c r="AL17" s="117" t="s">
        <v>1565</v>
      </c>
      <c r="AM17" s="117" t="s">
        <v>587</v>
      </c>
      <c r="AN17" s="120">
        <v>43116.333333333328</v>
      </c>
      <c r="AO17" s="119">
        <v>43358</v>
      </c>
    </row>
    <row r="18" spans="1:41" ht="27.6" customHeight="1">
      <c r="A18" s="117">
        <v>1048</v>
      </c>
      <c r="B18" s="118" t="s">
        <v>1185</v>
      </c>
      <c r="C18" s="118" t="s">
        <v>309</v>
      </c>
      <c r="D18" s="117" t="s">
        <v>330</v>
      </c>
      <c r="E18" s="118" t="s">
        <v>3640</v>
      </c>
      <c r="F18" s="118" t="s">
        <v>1556</v>
      </c>
      <c r="G18" s="118" t="s">
        <v>1180</v>
      </c>
      <c r="H18" s="118" t="s">
        <v>1462</v>
      </c>
      <c r="I18" s="119">
        <v>41565</v>
      </c>
      <c r="J18" s="119">
        <v>41575</v>
      </c>
      <c r="K18" s="118" t="s">
        <v>1456</v>
      </c>
      <c r="L18" s="118" t="s">
        <v>2167</v>
      </c>
      <c r="M18" s="117" t="s">
        <v>1047</v>
      </c>
      <c r="N18" s="117" t="s">
        <v>1047</v>
      </c>
      <c r="O18" s="118" t="s">
        <v>820</v>
      </c>
      <c r="P18" s="118" t="s">
        <v>2168</v>
      </c>
      <c r="Q18" s="117" t="s">
        <v>2120</v>
      </c>
      <c r="V18" s="118" t="s">
        <v>2169</v>
      </c>
      <c r="W18" s="118" t="s">
        <v>3416</v>
      </c>
      <c r="X18" s="117" t="s">
        <v>416</v>
      </c>
      <c r="Z18" s="118" t="s">
        <v>1557</v>
      </c>
      <c r="AA18" s="117" t="s">
        <v>587</v>
      </c>
      <c r="AB18" s="118" t="s">
        <v>2170</v>
      </c>
      <c r="AC18" s="117" t="s">
        <v>431</v>
      </c>
      <c r="AD18" s="117" t="s">
        <v>822</v>
      </c>
      <c r="AE18" s="117" t="s">
        <v>1179</v>
      </c>
      <c r="AF18" s="117" t="s">
        <v>1083</v>
      </c>
      <c r="AG18" s="117" t="s">
        <v>138</v>
      </c>
      <c r="AH18" s="118" t="s">
        <v>2171</v>
      </c>
      <c r="AI18" s="118" t="s">
        <v>1558</v>
      </c>
      <c r="AM18" s="117" t="s">
        <v>416</v>
      </c>
      <c r="AN18" s="120">
        <v>41557.333333333328</v>
      </c>
      <c r="AO18" s="119">
        <v>42980</v>
      </c>
    </row>
    <row r="19" spans="1:41" ht="27.6" customHeight="1">
      <c r="A19" s="117">
        <v>1212</v>
      </c>
      <c r="B19" s="118" t="s">
        <v>1328</v>
      </c>
      <c r="C19" s="118" t="s">
        <v>309</v>
      </c>
      <c r="E19" s="118" t="s">
        <v>3640</v>
      </c>
      <c r="F19" s="118" t="s">
        <v>1559</v>
      </c>
      <c r="G19" s="118" t="s">
        <v>1329</v>
      </c>
      <c r="H19" s="118" t="s">
        <v>1462</v>
      </c>
      <c r="I19" s="119">
        <v>42304</v>
      </c>
      <c r="J19" s="119">
        <v>42306</v>
      </c>
      <c r="K19" s="118" t="s">
        <v>1456</v>
      </c>
      <c r="L19" s="118" t="s">
        <v>2355</v>
      </c>
      <c r="M19" s="117" t="s">
        <v>1307</v>
      </c>
      <c r="N19" s="117" t="s">
        <v>1468</v>
      </c>
      <c r="O19" s="118" t="s">
        <v>1330</v>
      </c>
      <c r="P19" s="118" t="s">
        <v>2356</v>
      </c>
      <c r="Q19" s="117" t="s">
        <v>2357</v>
      </c>
      <c r="R19" s="117" t="s">
        <v>587</v>
      </c>
      <c r="S19" s="117" t="s">
        <v>1560</v>
      </c>
      <c r="T19" s="117" t="s">
        <v>2358</v>
      </c>
      <c r="U19" s="117" t="s">
        <v>1561</v>
      </c>
      <c r="V19" s="118" t="s">
        <v>1331</v>
      </c>
      <c r="W19" s="118" t="s">
        <v>3403</v>
      </c>
      <c r="X19" s="117" t="s">
        <v>587</v>
      </c>
      <c r="Y19" s="117" t="s">
        <v>416</v>
      </c>
      <c r="Z19" s="118" t="s">
        <v>409</v>
      </c>
      <c r="AA19" s="117" t="s">
        <v>587</v>
      </c>
      <c r="AB19" s="118" t="s">
        <v>2359</v>
      </c>
      <c r="AC19" s="117" t="s">
        <v>431</v>
      </c>
      <c r="AD19" s="117" t="s">
        <v>822</v>
      </c>
      <c r="AE19" s="117" t="s">
        <v>99</v>
      </c>
      <c r="AF19" s="117" t="s">
        <v>141</v>
      </c>
      <c r="AG19" s="117" t="s">
        <v>169</v>
      </c>
      <c r="AH19" s="118" t="s">
        <v>2360</v>
      </c>
      <c r="AI19" s="118" t="s">
        <v>2948</v>
      </c>
      <c r="AM19" s="117" t="s">
        <v>416</v>
      </c>
      <c r="AN19" s="120">
        <v>42293.333333333328</v>
      </c>
      <c r="AO19" s="119">
        <v>43694</v>
      </c>
    </row>
    <row r="20" spans="1:41" ht="27.6" customHeight="1">
      <c r="A20" s="117">
        <v>1274</v>
      </c>
      <c r="B20" s="118" t="s">
        <v>1454</v>
      </c>
      <c r="C20" s="118" t="s">
        <v>309</v>
      </c>
      <c r="D20" s="117" t="s">
        <v>330</v>
      </c>
      <c r="E20" s="118" t="s">
        <v>3640</v>
      </c>
      <c r="F20" s="118" t="s">
        <v>1455</v>
      </c>
      <c r="G20" s="118" t="s">
        <v>1254</v>
      </c>
      <c r="H20" s="118" t="s">
        <v>1462</v>
      </c>
      <c r="I20" s="119">
        <v>42499</v>
      </c>
      <c r="J20" s="119">
        <v>42562</v>
      </c>
      <c r="K20" s="118" t="s">
        <v>1456</v>
      </c>
      <c r="L20" s="118" t="s">
        <v>2440</v>
      </c>
      <c r="M20" s="117" t="s">
        <v>1307</v>
      </c>
      <c r="N20" s="117" t="s">
        <v>1307</v>
      </c>
      <c r="O20" s="118" t="s">
        <v>1457</v>
      </c>
      <c r="P20" s="118" t="s">
        <v>1458</v>
      </c>
      <c r="R20" s="117" t="s">
        <v>416</v>
      </c>
      <c r="S20" s="117" t="s">
        <v>1562</v>
      </c>
      <c r="T20" s="117" t="s">
        <v>1563</v>
      </c>
      <c r="U20" s="117" t="s">
        <v>1564</v>
      </c>
      <c r="V20" s="118" t="s">
        <v>1459</v>
      </c>
      <c r="W20" s="118" t="s">
        <v>3417</v>
      </c>
      <c r="X20" s="117" t="s">
        <v>416</v>
      </c>
      <c r="Y20" s="117" t="s">
        <v>416</v>
      </c>
      <c r="Z20" s="118" t="s">
        <v>409</v>
      </c>
      <c r="AA20" s="117" t="s">
        <v>587</v>
      </c>
      <c r="AB20" s="118" t="s">
        <v>1460</v>
      </c>
      <c r="AC20" s="117" t="s">
        <v>431</v>
      </c>
      <c r="AD20" s="117" t="s">
        <v>822</v>
      </c>
      <c r="AE20" s="117" t="s">
        <v>98</v>
      </c>
      <c r="AF20" s="117" t="s">
        <v>141</v>
      </c>
      <c r="AG20" s="117" t="s">
        <v>794</v>
      </c>
      <c r="AH20" s="118" t="s">
        <v>2441</v>
      </c>
      <c r="AI20" s="118" t="s">
        <v>2741</v>
      </c>
      <c r="AJ20" s="117" t="s">
        <v>1565</v>
      </c>
      <c r="AK20" s="117" t="s">
        <v>1566</v>
      </c>
      <c r="AN20" s="120">
        <v>42549.333333333328</v>
      </c>
      <c r="AO20" s="119">
        <v>43666</v>
      </c>
    </row>
    <row r="21" spans="1:41" ht="27.6" customHeight="1">
      <c r="A21" s="117">
        <v>718</v>
      </c>
      <c r="B21" s="118" t="s">
        <v>809</v>
      </c>
      <c r="C21" s="118" t="s">
        <v>1928</v>
      </c>
      <c r="E21" s="118" t="s">
        <v>3393</v>
      </c>
      <c r="F21" s="118" t="s">
        <v>809</v>
      </c>
      <c r="G21" s="118" t="s">
        <v>805</v>
      </c>
      <c r="H21" s="118" t="s">
        <v>594</v>
      </c>
      <c r="K21" s="118" t="s">
        <v>1463</v>
      </c>
      <c r="L21" s="118" t="s">
        <v>809</v>
      </c>
      <c r="M21" s="117" t="s">
        <v>90</v>
      </c>
      <c r="N21" s="117" t="s">
        <v>90</v>
      </c>
      <c r="O21" s="118" t="s">
        <v>291</v>
      </c>
      <c r="Z21" s="118" t="s">
        <v>588</v>
      </c>
      <c r="AC21" s="117" t="s">
        <v>791</v>
      </c>
      <c r="AH21" s="118" t="s">
        <v>969</v>
      </c>
      <c r="AI21" s="118" t="s">
        <v>806</v>
      </c>
      <c r="AM21" s="117" t="s">
        <v>416</v>
      </c>
      <c r="AN21" s="120">
        <v>40575.333333333328</v>
      </c>
      <c r="AO21" s="119">
        <v>40678</v>
      </c>
    </row>
    <row r="22" spans="1:41" ht="27.6" customHeight="1">
      <c r="A22" s="117">
        <v>720</v>
      </c>
      <c r="B22" s="118" t="s">
        <v>807</v>
      </c>
      <c r="C22" s="118" t="s">
        <v>1928</v>
      </c>
      <c r="E22" s="118" t="s">
        <v>3393</v>
      </c>
      <c r="G22" s="118" t="s">
        <v>805</v>
      </c>
      <c r="H22" s="118" t="s">
        <v>594</v>
      </c>
      <c r="K22" s="118" t="s">
        <v>1463</v>
      </c>
      <c r="L22" s="118" t="s">
        <v>807</v>
      </c>
      <c r="M22" s="117" t="s">
        <v>90</v>
      </c>
      <c r="N22" s="117" t="s">
        <v>90</v>
      </c>
      <c r="O22" s="118" t="s">
        <v>292</v>
      </c>
      <c r="Z22" s="118" t="s">
        <v>294</v>
      </c>
      <c r="AC22" s="117" t="s">
        <v>791</v>
      </c>
      <c r="AH22" s="118" t="s">
        <v>969</v>
      </c>
      <c r="AI22" s="118" t="s">
        <v>808</v>
      </c>
      <c r="AM22" s="117" t="s">
        <v>416</v>
      </c>
      <c r="AN22" s="120">
        <v>40819.333333333328</v>
      </c>
      <c r="AO22" s="119">
        <v>40923</v>
      </c>
    </row>
    <row r="23" spans="1:41" ht="27.6" customHeight="1">
      <c r="A23" s="117">
        <v>716</v>
      </c>
      <c r="B23" s="118" t="s">
        <v>346</v>
      </c>
      <c r="C23" s="118" t="s">
        <v>1928</v>
      </c>
      <c r="E23" s="118" t="s">
        <v>3393</v>
      </c>
      <c r="F23" s="118" t="s">
        <v>971</v>
      </c>
      <c r="G23" s="118" t="s">
        <v>805</v>
      </c>
      <c r="H23" s="118" t="s">
        <v>594</v>
      </c>
      <c r="K23" s="118" t="s">
        <v>1463</v>
      </c>
      <c r="L23" s="118" t="s">
        <v>1820</v>
      </c>
      <c r="M23" s="117" t="s">
        <v>90</v>
      </c>
      <c r="N23" s="117" t="s">
        <v>1050</v>
      </c>
      <c r="O23" s="118" t="s">
        <v>283</v>
      </c>
      <c r="V23" s="118" t="s">
        <v>1821</v>
      </c>
      <c r="Z23" s="118" t="s">
        <v>821</v>
      </c>
      <c r="AC23" s="117" t="s">
        <v>791</v>
      </c>
      <c r="AH23" s="118" t="s">
        <v>969</v>
      </c>
      <c r="AI23" s="118" t="s">
        <v>2018</v>
      </c>
      <c r="AM23" s="117" t="s">
        <v>416</v>
      </c>
      <c r="AN23" s="120">
        <v>40940.333333333328</v>
      </c>
      <c r="AO23" s="119">
        <v>41532</v>
      </c>
    </row>
    <row r="24" spans="1:41" ht="27.6" customHeight="1">
      <c r="A24" s="117">
        <v>936</v>
      </c>
      <c r="B24" s="118" t="s">
        <v>85</v>
      </c>
      <c r="C24" s="118" t="s">
        <v>1928</v>
      </c>
      <c r="E24" s="118" t="s">
        <v>3393</v>
      </c>
      <c r="F24" s="118" t="s">
        <v>85</v>
      </c>
      <c r="G24" s="118" t="s">
        <v>86</v>
      </c>
      <c r="H24" s="118" t="s">
        <v>594</v>
      </c>
      <c r="L24" s="118" t="s">
        <v>85</v>
      </c>
      <c r="M24" s="117" t="s">
        <v>90</v>
      </c>
      <c r="N24" s="117" t="s">
        <v>90</v>
      </c>
      <c r="AH24" s="118" t="s">
        <v>969</v>
      </c>
      <c r="AM24" s="117" t="s">
        <v>416</v>
      </c>
      <c r="AN24" s="120">
        <v>41199.333333333328</v>
      </c>
      <c r="AO24" s="119">
        <v>40558</v>
      </c>
    </row>
    <row r="25" spans="1:41" ht="27.6" customHeight="1">
      <c r="A25" s="117">
        <v>1229</v>
      </c>
      <c r="B25" s="118" t="s">
        <v>1395</v>
      </c>
      <c r="C25" s="118" t="s">
        <v>1928</v>
      </c>
      <c r="D25" s="117" t="s">
        <v>324</v>
      </c>
      <c r="E25" s="118" t="s">
        <v>3393</v>
      </c>
      <c r="F25" s="118" t="s">
        <v>2386</v>
      </c>
      <c r="G25" s="118" t="s">
        <v>1396</v>
      </c>
      <c r="H25" s="118" t="s">
        <v>968</v>
      </c>
      <c r="I25" s="119">
        <v>42390</v>
      </c>
      <c r="J25" s="119">
        <v>42401</v>
      </c>
      <c r="K25" s="118" t="s">
        <v>1453</v>
      </c>
      <c r="L25" s="118" t="s">
        <v>2387</v>
      </c>
      <c r="M25" s="117" t="s">
        <v>1049</v>
      </c>
      <c r="N25" s="117" t="s">
        <v>1072</v>
      </c>
      <c r="O25" s="118" t="s">
        <v>292</v>
      </c>
      <c r="P25" s="118" t="s">
        <v>2388</v>
      </c>
      <c r="R25" s="117" t="s">
        <v>285</v>
      </c>
      <c r="S25" s="117" t="s">
        <v>1823</v>
      </c>
      <c r="T25" s="117" t="s">
        <v>1824</v>
      </c>
      <c r="U25" s="117" t="s">
        <v>793</v>
      </c>
      <c r="V25" s="118" t="s">
        <v>2389</v>
      </c>
      <c r="W25" s="118" t="s">
        <v>1825</v>
      </c>
      <c r="X25" s="117" t="s">
        <v>793</v>
      </c>
      <c r="Y25" s="117" t="s">
        <v>416</v>
      </c>
      <c r="Z25" s="118" t="s">
        <v>1397</v>
      </c>
      <c r="AA25" s="117" t="s">
        <v>587</v>
      </c>
      <c r="AC25" s="117" t="s">
        <v>967</v>
      </c>
      <c r="AE25" s="117" t="s">
        <v>1360</v>
      </c>
      <c r="AF25" s="117" t="s">
        <v>157</v>
      </c>
      <c r="AG25" s="117" t="s">
        <v>1318</v>
      </c>
      <c r="AI25" s="118" t="s">
        <v>1826</v>
      </c>
      <c r="AM25" s="117" t="s">
        <v>416</v>
      </c>
      <c r="AN25" s="120">
        <v>42390.333333333328</v>
      </c>
      <c r="AO25" s="119">
        <v>42506</v>
      </c>
    </row>
    <row r="26" spans="1:41" ht="27.6" customHeight="1">
      <c r="A26" s="117">
        <v>1240</v>
      </c>
      <c r="B26" s="118" t="s">
        <v>1392</v>
      </c>
      <c r="C26" s="118" t="s">
        <v>1928</v>
      </c>
      <c r="E26" s="118" t="s">
        <v>3393</v>
      </c>
      <c r="F26" s="118" t="s">
        <v>1827</v>
      </c>
      <c r="G26" s="118" t="s">
        <v>1393</v>
      </c>
      <c r="H26" s="118" t="s">
        <v>968</v>
      </c>
      <c r="I26" s="119">
        <v>42390</v>
      </c>
      <c r="J26" s="119">
        <v>42408</v>
      </c>
      <c r="K26" s="118" t="s">
        <v>1456</v>
      </c>
      <c r="L26" s="118" t="s">
        <v>2408</v>
      </c>
      <c r="M26" s="117" t="s">
        <v>1140</v>
      </c>
      <c r="N26" s="117" t="s">
        <v>1140</v>
      </c>
      <c r="O26" s="118" t="s">
        <v>292</v>
      </c>
      <c r="P26" s="118" t="s">
        <v>1828</v>
      </c>
      <c r="R26" s="117" t="s">
        <v>285</v>
      </c>
      <c r="S26" s="117" t="s">
        <v>118</v>
      </c>
      <c r="T26" s="117" t="s">
        <v>1829</v>
      </c>
      <c r="U26" s="117" t="s">
        <v>793</v>
      </c>
      <c r="V26" s="118" t="s">
        <v>1830</v>
      </c>
      <c r="W26" s="118" t="s">
        <v>3418</v>
      </c>
      <c r="X26" s="117" t="s">
        <v>587</v>
      </c>
      <c r="Y26" s="117" t="s">
        <v>416</v>
      </c>
      <c r="Z26" s="118" t="s">
        <v>1593</v>
      </c>
      <c r="AA26" s="117" t="s">
        <v>587</v>
      </c>
      <c r="AC26" s="117" t="s">
        <v>967</v>
      </c>
      <c r="AE26" s="117" t="s">
        <v>1182</v>
      </c>
      <c r="AF26" s="117" t="s">
        <v>1394</v>
      </c>
      <c r="AG26" s="117" t="s">
        <v>1318</v>
      </c>
      <c r="AI26" s="118" t="s">
        <v>1831</v>
      </c>
      <c r="AM26" s="117" t="s">
        <v>416</v>
      </c>
      <c r="AN26" s="120">
        <v>42412.333333333328</v>
      </c>
      <c r="AO26" s="119">
        <v>43358</v>
      </c>
    </row>
    <row r="27" spans="1:41" ht="27.6" customHeight="1">
      <c r="A27" s="117">
        <v>1339</v>
      </c>
      <c r="B27" s="118" t="s">
        <v>2631</v>
      </c>
      <c r="C27" s="118" t="s">
        <v>1928</v>
      </c>
      <c r="D27" s="117" t="s">
        <v>322</v>
      </c>
      <c r="E27" s="118" t="s">
        <v>3393</v>
      </c>
      <c r="F27" s="118" t="s">
        <v>2632</v>
      </c>
      <c r="G27" s="118" t="s">
        <v>2628</v>
      </c>
      <c r="H27" s="118" t="s">
        <v>968</v>
      </c>
      <c r="K27" s="118" t="s">
        <v>1453</v>
      </c>
      <c r="L27" s="118" t="s">
        <v>2633</v>
      </c>
      <c r="M27" s="117" t="s">
        <v>1141</v>
      </c>
      <c r="N27" s="117" t="s">
        <v>1139</v>
      </c>
      <c r="O27" s="118" t="s">
        <v>283</v>
      </c>
      <c r="P27" s="118" t="s">
        <v>2634</v>
      </c>
      <c r="R27" s="117" t="s">
        <v>587</v>
      </c>
      <c r="S27" s="117" t="s">
        <v>2635</v>
      </c>
      <c r="T27" s="117" t="s">
        <v>2636</v>
      </c>
      <c r="U27" s="117" t="s">
        <v>2637</v>
      </c>
      <c r="V27" s="118" t="s">
        <v>2638</v>
      </c>
      <c r="W27" s="118" t="s">
        <v>3419</v>
      </c>
      <c r="X27" s="117" t="s">
        <v>416</v>
      </c>
      <c r="Y27" s="117" t="s">
        <v>416</v>
      </c>
      <c r="Z27" s="118" t="s">
        <v>340</v>
      </c>
      <c r="AA27" s="117" t="s">
        <v>587</v>
      </c>
      <c r="AB27" s="118" t="s">
        <v>2630</v>
      </c>
      <c r="AE27" s="117" t="s">
        <v>293</v>
      </c>
      <c r="AF27" s="117" t="s">
        <v>159</v>
      </c>
      <c r="AH27" s="118" t="s">
        <v>2949</v>
      </c>
      <c r="AI27" s="118" t="s">
        <v>2639</v>
      </c>
      <c r="AJ27" s="117" t="s">
        <v>1566</v>
      </c>
      <c r="AK27" s="117" t="s">
        <v>1566</v>
      </c>
      <c r="AL27" s="117" t="s">
        <v>1566</v>
      </c>
      <c r="AM27" s="117" t="s">
        <v>416</v>
      </c>
      <c r="AN27" s="120">
        <v>42879.333333333328</v>
      </c>
      <c r="AO27" s="119">
        <v>43115</v>
      </c>
    </row>
    <row r="28" spans="1:41" ht="27.6" customHeight="1">
      <c r="A28" s="117">
        <v>1367</v>
      </c>
      <c r="B28" s="118" t="s">
        <v>3071</v>
      </c>
      <c r="C28" s="118" t="s">
        <v>1928</v>
      </c>
      <c r="D28" s="117" t="s">
        <v>2952</v>
      </c>
      <c r="E28" s="118" t="s">
        <v>3393</v>
      </c>
      <c r="F28" s="118" t="s">
        <v>3072</v>
      </c>
      <c r="G28" s="118" t="s">
        <v>3073</v>
      </c>
      <c r="H28" s="118" t="s">
        <v>968</v>
      </c>
      <c r="I28" s="119">
        <v>43098</v>
      </c>
      <c r="J28" s="119">
        <v>43164</v>
      </c>
      <c r="K28" s="118" t="s">
        <v>280</v>
      </c>
      <c r="L28" s="118" t="s">
        <v>3074</v>
      </c>
      <c r="M28" s="117" t="s">
        <v>1139</v>
      </c>
      <c r="N28" s="117" t="s">
        <v>1297</v>
      </c>
      <c r="O28" s="118" t="s">
        <v>291</v>
      </c>
      <c r="P28" s="118" t="s">
        <v>3075</v>
      </c>
      <c r="R28" s="117" t="s">
        <v>587</v>
      </c>
      <c r="S28" s="117" t="s">
        <v>3076</v>
      </c>
      <c r="T28" s="117" t="s">
        <v>3077</v>
      </c>
      <c r="W28" s="118" t="s">
        <v>3421</v>
      </c>
      <c r="X28" s="117" t="s">
        <v>793</v>
      </c>
      <c r="Y28" s="117" t="s">
        <v>793</v>
      </c>
      <c r="Z28" s="118" t="s">
        <v>3078</v>
      </c>
      <c r="AA28" s="117" t="s">
        <v>587</v>
      </c>
      <c r="AB28" s="118" t="s">
        <v>3079</v>
      </c>
      <c r="AC28" s="117" t="s">
        <v>967</v>
      </c>
      <c r="AE28" s="117" t="s">
        <v>293</v>
      </c>
      <c r="AF28" s="117" t="s">
        <v>159</v>
      </c>
      <c r="AG28" s="117" t="s">
        <v>793</v>
      </c>
      <c r="AJ28" s="117" t="s">
        <v>1566</v>
      </c>
      <c r="AK28" s="117" t="s">
        <v>3402</v>
      </c>
      <c r="AL28" s="117" t="s">
        <v>1566</v>
      </c>
      <c r="AM28" s="117" t="s">
        <v>416</v>
      </c>
      <c r="AN28" s="120">
        <v>43007.333333333328</v>
      </c>
      <c r="AO28" s="119">
        <v>43235</v>
      </c>
    </row>
    <row r="29" spans="1:41" ht="27.6" customHeight="1">
      <c r="A29" s="117">
        <v>1368</v>
      </c>
      <c r="B29" s="118" t="s">
        <v>2762</v>
      </c>
      <c r="C29" s="118" t="s">
        <v>1928</v>
      </c>
      <c r="D29" s="117" t="s">
        <v>322</v>
      </c>
      <c r="E29" s="118" t="s">
        <v>3393</v>
      </c>
      <c r="F29" s="118" t="s">
        <v>2763</v>
      </c>
      <c r="G29" s="118" t="s">
        <v>2764</v>
      </c>
      <c r="H29" s="118" t="s">
        <v>968</v>
      </c>
      <c r="I29" s="119">
        <v>43066</v>
      </c>
      <c r="J29" s="119">
        <v>43090</v>
      </c>
      <c r="K29" s="118" t="s">
        <v>1453</v>
      </c>
      <c r="L29" s="118" t="s">
        <v>2765</v>
      </c>
      <c r="M29" s="117" t="s">
        <v>1139</v>
      </c>
      <c r="N29" s="117" t="s">
        <v>1140</v>
      </c>
      <c r="O29" s="118" t="s">
        <v>2766</v>
      </c>
      <c r="P29" s="118" t="s">
        <v>2767</v>
      </c>
      <c r="R29" s="117" t="s">
        <v>587</v>
      </c>
      <c r="T29" s="117" t="s">
        <v>2950</v>
      </c>
      <c r="U29" s="117" t="s">
        <v>793</v>
      </c>
      <c r="V29" s="118" t="s">
        <v>2768</v>
      </c>
      <c r="W29" s="118" t="s">
        <v>3420</v>
      </c>
      <c r="X29" s="117" t="s">
        <v>416</v>
      </c>
      <c r="Y29" s="117" t="s">
        <v>416</v>
      </c>
      <c r="Z29" s="118" t="s">
        <v>2769</v>
      </c>
      <c r="AA29" s="117" t="s">
        <v>587</v>
      </c>
      <c r="AB29" s="118" t="s">
        <v>2770</v>
      </c>
      <c r="AC29" s="117" t="s">
        <v>431</v>
      </c>
      <c r="AD29" s="117" t="s">
        <v>3070</v>
      </c>
      <c r="AE29" s="117" t="s">
        <v>109</v>
      </c>
      <c r="AF29" s="117" t="s">
        <v>2771</v>
      </c>
      <c r="AG29" s="117" t="s">
        <v>793</v>
      </c>
      <c r="AH29" s="118" t="s">
        <v>2951</v>
      </c>
      <c r="AI29" s="118" t="s">
        <v>2772</v>
      </c>
      <c r="AJ29" s="117" t="s">
        <v>1565</v>
      </c>
      <c r="AK29" s="117" t="s">
        <v>1566</v>
      </c>
      <c r="AL29" s="117" t="s">
        <v>1565</v>
      </c>
      <c r="AM29" s="117" t="s">
        <v>416</v>
      </c>
      <c r="AN29" s="120">
        <v>43007.333333333328</v>
      </c>
      <c r="AO29" s="119">
        <v>43235</v>
      </c>
    </row>
    <row r="30" spans="1:41" ht="27.6" customHeight="1">
      <c r="A30" s="117">
        <v>1416</v>
      </c>
      <c r="B30" s="118" t="s">
        <v>3422</v>
      </c>
      <c r="C30" s="118" t="s">
        <v>1928</v>
      </c>
      <c r="D30" s="117" t="s">
        <v>2952</v>
      </c>
      <c r="E30" s="118" t="s">
        <v>3393</v>
      </c>
      <c r="F30" s="118" t="s">
        <v>3423</v>
      </c>
      <c r="G30" s="118" t="s">
        <v>3424</v>
      </c>
      <c r="H30" s="118" t="s">
        <v>968</v>
      </c>
      <c r="K30" s="118" t="s">
        <v>1456</v>
      </c>
      <c r="L30" s="118" t="s">
        <v>3425</v>
      </c>
      <c r="M30" s="117" t="s">
        <v>1140</v>
      </c>
      <c r="N30" s="117" t="s">
        <v>1379</v>
      </c>
      <c r="O30" s="118" t="s">
        <v>291</v>
      </c>
      <c r="P30" s="118" t="s">
        <v>3426</v>
      </c>
      <c r="Q30" s="117" t="s">
        <v>3427</v>
      </c>
      <c r="R30" s="117" t="s">
        <v>587</v>
      </c>
      <c r="S30" s="117" t="s">
        <v>2629</v>
      </c>
      <c r="T30" s="117" t="s">
        <v>3428</v>
      </c>
      <c r="U30" s="117" t="s">
        <v>793</v>
      </c>
      <c r="V30" s="118" t="s">
        <v>793</v>
      </c>
      <c r="W30" s="118" t="s">
        <v>3429</v>
      </c>
      <c r="X30" s="117" t="s">
        <v>793</v>
      </c>
      <c r="Y30" s="117" t="s">
        <v>587</v>
      </c>
      <c r="Z30" s="118" t="s">
        <v>14</v>
      </c>
      <c r="AA30" s="117" t="s">
        <v>587</v>
      </c>
      <c r="AB30" s="118" t="s">
        <v>2630</v>
      </c>
      <c r="AC30" s="117" t="s">
        <v>967</v>
      </c>
      <c r="AE30" s="117" t="s">
        <v>293</v>
      </c>
      <c r="AF30" s="117" t="s">
        <v>159</v>
      </c>
      <c r="AG30" s="117" t="s">
        <v>793</v>
      </c>
      <c r="AJ30" s="117" t="s">
        <v>1566</v>
      </c>
      <c r="AK30" s="117" t="s">
        <v>2553</v>
      </c>
      <c r="AL30" s="117" t="s">
        <v>1566</v>
      </c>
      <c r="AM30" s="117" t="s">
        <v>587</v>
      </c>
      <c r="AN30" s="120">
        <v>43220.333333333328</v>
      </c>
      <c r="AO30" s="119">
        <v>43358</v>
      </c>
    </row>
    <row r="31" spans="1:41" ht="27.6" customHeight="1">
      <c r="A31" s="117">
        <v>1424</v>
      </c>
      <c r="B31" s="118" t="s">
        <v>3643</v>
      </c>
      <c r="C31" s="118" t="s">
        <v>1928</v>
      </c>
      <c r="D31" s="117" t="s">
        <v>313</v>
      </c>
      <c r="E31" s="118" t="s">
        <v>3393</v>
      </c>
      <c r="F31" s="118" t="s">
        <v>3644</v>
      </c>
      <c r="G31" s="118" t="s">
        <v>3645</v>
      </c>
      <c r="H31" s="118" t="s">
        <v>968</v>
      </c>
      <c r="K31" s="118" t="s">
        <v>1456</v>
      </c>
      <c r="L31" s="118" t="s">
        <v>3646</v>
      </c>
      <c r="M31" s="117" t="s">
        <v>1140</v>
      </c>
      <c r="N31" s="117" t="s">
        <v>1384</v>
      </c>
      <c r="O31" s="118" t="s">
        <v>269</v>
      </c>
      <c r="P31" s="118" t="s">
        <v>3647</v>
      </c>
      <c r="R31" s="117" t="s">
        <v>285</v>
      </c>
      <c r="S31" s="117" t="s">
        <v>712</v>
      </c>
      <c r="T31" s="117" t="s">
        <v>3648</v>
      </c>
      <c r="U31" s="117" t="s">
        <v>793</v>
      </c>
      <c r="V31" s="118" t="s">
        <v>3649</v>
      </c>
      <c r="W31" s="118" t="s">
        <v>3650</v>
      </c>
      <c r="X31" s="117" t="s">
        <v>793</v>
      </c>
      <c r="Y31" s="117" t="s">
        <v>416</v>
      </c>
      <c r="Z31" s="118" t="s">
        <v>2400</v>
      </c>
      <c r="AA31" s="117" t="s">
        <v>587</v>
      </c>
      <c r="AB31" s="118" t="s">
        <v>3651</v>
      </c>
      <c r="AC31" s="117" t="s">
        <v>431</v>
      </c>
      <c r="AD31" s="117" t="s">
        <v>822</v>
      </c>
      <c r="AE31" s="117" t="s">
        <v>1188</v>
      </c>
      <c r="AF31" s="117" t="s">
        <v>1979</v>
      </c>
      <c r="AG31" s="117" t="s">
        <v>140</v>
      </c>
      <c r="AI31" s="118" t="s">
        <v>3652</v>
      </c>
      <c r="AJ31" s="117" t="s">
        <v>1565</v>
      </c>
      <c r="AK31" s="117" t="s">
        <v>3402</v>
      </c>
      <c r="AL31" s="117" t="s">
        <v>1565</v>
      </c>
      <c r="AM31" s="117" t="s">
        <v>416</v>
      </c>
      <c r="AN31" s="120">
        <v>43251.333333333328</v>
      </c>
      <c r="AO31" s="119">
        <v>43358</v>
      </c>
    </row>
    <row r="32" spans="1:41" ht="27.6" customHeight="1">
      <c r="A32" s="117">
        <v>1425</v>
      </c>
      <c r="B32" s="118" t="s">
        <v>3653</v>
      </c>
      <c r="C32" s="118" t="s">
        <v>1928</v>
      </c>
      <c r="E32" s="118" t="s">
        <v>3393</v>
      </c>
      <c r="F32" s="118" t="s">
        <v>3654</v>
      </c>
      <c r="G32" s="118" t="s">
        <v>3655</v>
      </c>
      <c r="H32" s="118" t="s">
        <v>968</v>
      </c>
      <c r="I32" s="119">
        <v>43314</v>
      </c>
      <c r="K32" s="118" t="s">
        <v>1333</v>
      </c>
      <c r="L32" s="118" t="s">
        <v>3938</v>
      </c>
      <c r="M32" s="117" t="s">
        <v>1140</v>
      </c>
      <c r="N32" s="117" t="s">
        <v>1297</v>
      </c>
      <c r="O32" s="118" t="s">
        <v>418</v>
      </c>
      <c r="P32" s="118" t="s">
        <v>3656</v>
      </c>
      <c r="Q32" s="117" t="s">
        <v>3657</v>
      </c>
      <c r="R32" s="117" t="s">
        <v>285</v>
      </c>
      <c r="S32" s="117" t="s">
        <v>3658</v>
      </c>
      <c r="T32" s="117" t="s">
        <v>3659</v>
      </c>
      <c r="U32" s="117" t="s">
        <v>793</v>
      </c>
      <c r="V32" s="118" t="s">
        <v>793</v>
      </c>
      <c r="W32" s="118" t="s">
        <v>3660</v>
      </c>
      <c r="X32" s="117" t="s">
        <v>793</v>
      </c>
      <c r="Y32" s="117" t="s">
        <v>285</v>
      </c>
      <c r="Z32" s="118" t="s">
        <v>2908</v>
      </c>
      <c r="AA32" s="117" t="s">
        <v>587</v>
      </c>
      <c r="AB32" s="118" t="s">
        <v>3939</v>
      </c>
      <c r="AC32" s="117" t="s">
        <v>967</v>
      </c>
      <c r="AE32" s="117" t="s">
        <v>966</v>
      </c>
      <c r="AF32" s="117" t="s">
        <v>415</v>
      </c>
      <c r="AG32" s="117" t="s">
        <v>980</v>
      </c>
      <c r="AH32" s="118" t="s">
        <v>3940</v>
      </c>
      <c r="AJ32" s="117" t="s">
        <v>1566</v>
      </c>
      <c r="AK32" s="117" t="s">
        <v>2553</v>
      </c>
      <c r="AL32" s="117" t="s">
        <v>1566</v>
      </c>
      <c r="AM32" s="117" t="s">
        <v>416</v>
      </c>
      <c r="AN32" s="120">
        <v>43251.333333333328</v>
      </c>
      <c r="AO32" s="119">
        <v>43358</v>
      </c>
    </row>
    <row r="33" spans="1:41" ht="27.6" customHeight="1">
      <c r="A33" s="117">
        <v>1439</v>
      </c>
      <c r="B33" s="118" t="s">
        <v>3941</v>
      </c>
      <c r="C33" s="118" t="s">
        <v>1928</v>
      </c>
      <c r="E33" s="118" t="s">
        <v>3393</v>
      </c>
      <c r="F33" s="118" t="s">
        <v>3942</v>
      </c>
      <c r="G33" s="118" t="s">
        <v>3943</v>
      </c>
      <c r="H33" s="118" t="s">
        <v>968</v>
      </c>
      <c r="K33" s="118" t="s">
        <v>1453</v>
      </c>
      <c r="L33" s="118" t="s">
        <v>3944</v>
      </c>
      <c r="M33" s="117" t="s">
        <v>1307</v>
      </c>
      <c r="N33" s="117" t="s">
        <v>1468</v>
      </c>
      <c r="AC33" s="117" t="s">
        <v>967</v>
      </c>
      <c r="AJ33" s="117" t="s">
        <v>1566</v>
      </c>
      <c r="AK33" s="117" t="s">
        <v>1566</v>
      </c>
      <c r="AL33" s="117" t="s">
        <v>1566</v>
      </c>
      <c r="AN33" s="120">
        <v>43356.333333333328</v>
      </c>
      <c r="AO33" s="119">
        <v>43811</v>
      </c>
    </row>
    <row r="34" spans="1:41" ht="27.6" customHeight="1">
      <c r="A34" s="117">
        <v>1310</v>
      </c>
      <c r="B34" s="118" t="s">
        <v>3661</v>
      </c>
      <c r="C34" s="118" t="s">
        <v>1928</v>
      </c>
      <c r="D34" s="117" t="s">
        <v>322</v>
      </c>
      <c r="E34" s="118" t="s">
        <v>3393</v>
      </c>
      <c r="F34" s="118" t="s">
        <v>3662</v>
      </c>
      <c r="G34" s="118" t="s">
        <v>2509</v>
      </c>
      <c r="H34" s="118" t="s">
        <v>2257</v>
      </c>
      <c r="I34" s="119">
        <v>43296</v>
      </c>
      <c r="J34" s="119">
        <v>43313</v>
      </c>
      <c r="K34" s="118" t="s">
        <v>792</v>
      </c>
      <c r="L34" s="118" t="s">
        <v>3663</v>
      </c>
      <c r="M34" s="117" t="s">
        <v>1297</v>
      </c>
      <c r="N34" s="117" t="s">
        <v>1297</v>
      </c>
      <c r="O34" s="118" t="s">
        <v>283</v>
      </c>
      <c r="P34" s="118" t="s">
        <v>3664</v>
      </c>
      <c r="R34" s="117" t="s">
        <v>587</v>
      </c>
      <c r="S34" s="117" t="s">
        <v>2510</v>
      </c>
      <c r="T34" s="117" t="s">
        <v>3665</v>
      </c>
      <c r="U34" s="117" t="s">
        <v>2511</v>
      </c>
      <c r="V34" s="118" t="s">
        <v>3135</v>
      </c>
      <c r="W34" s="118" t="s">
        <v>3666</v>
      </c>
      <c r="X34" s="117" t="s">
        <v>285</v>
      </c>
      <c r="Y34" s="117" t="s">
        <v>285</v>
      </c>
      <c r="Z34" s="118" t="s">
        <v>706</v>
      </c>
      <c r="AA34" s="117" t="s">
        <v>416</v>
      </c>
      <c r="AB34" s="118" t="s">
        <v>2512</v>
      </c>
      <c r="AC34" s="117" t="s">
        <v>967</v>
      </c>
      <c r="AE34" s="117" t="s">
        <v>293</v>
      </c>
      <c r="AF34" s="117" t="s">
        <v>1979</v>
      </c>
      <c r="AH34" s="118" t="s">
        <v>3667</v>
      </c>
      <c r="AI34" s="118" t="s">
        <v>3945</v>
      </c>
      <c r="AJ34" s="117" t="s">
        <v>1566</v>
      </c>
      <c r="AK34" s="117" t="s">
        <v>1566</v>
      </c>
      <c r="AL34" s="117" t="s">
        <v>1566</v>
      </c>
      <c r="AM34" s="117" t="s">
        <v>416</v>
      </c>
      <c r="AN34" s="120">
        <v>43244.333333333328</v>
      </c>
      <c r="AO34" s="119">
        <v>43480</v>
      </c>
    </row>
    <row r="35" spans="1:41" ht="27.6" customHeight="1">
      <c r="A35" s="117">
        <v>833</v>
      </c>
      <c r="B35" s="118" t="s">
        <v>210</v>
      </c>
      <c r="C35" s="118" t="s">
        <v>1928</v>
      </c>
      <c r="D35" s="117" t="s">
        <v>284</v>
      </c>
      <c r="E35" s="118" t="s">
        <v>3393</v>
      </c>
      <c r="F35" s="118" t="s">
        <v>1822</v>
      </c>
      <c r="G35" s="118" t="s">
        <v>202</v>
      </c>
      <c r="H35" s="118" t="s">
        <v>1465</v>
      </c>
      <c r="I35" s="119">
        <v>40875</v>
      </c>
      <c r="J35" s="119">
        <v>40882</v>
      </c>
      <c r="K35" s="118" t="s">
        <v>1463</v>
      </c>
      <c r="L35" s="118" t="s">
        <v>2004</v>
      </c>
      <c r="M35" s="117" t="s">
        <v>90</v>
      </c>
      <c r="N35" s="117" t="s">
        <v>90</v>
      </c>
      <c r="O35" s="118" t="s">
        <v>283</v>
      </c>
      <c r="P35" s="118" t="s">
        <v>2005</v>
      </c>
      <c r="Q35" s="117" t="s">
        <v>2006</v>
      </c>
      <c r="V35" s="118" t="s">
        <v>2007</v>
      </c>
      <c r="Z35" s="118" t="s">
        <v>358</v>
      </c>
      <c r="AB35" s="118" t="s">
        <v>2008</v>
      </c>
      <c r="AC35" s="117" t="s">
        <v>967</v>
      </c>
      <c r="AH35" s="118" t="s">
        <v>2009</v>
      </c>
      <c r="AI35" s="118" t="s">
        <v>2010</v>
      </c>
      <c r="AM35" s="117" t="s">
        <v>416</v>
      </c>
      <c r="AN35" s="120">
        <v>40865.333333333328</v>
      </c>
      <c r="AO35" s="119">
        <v>41952</v>
      </c>
    </row>
    <row r="36" spans="1:41" ht="27.6" customHeight="1">
      <c r="A36" s="117">
        <v>1426</v>
      </c>
      <c r="B36" s="118" t="s">
        <v>3668</v>
      </c>
      <c r="C36" s="118" t="s">
        <v>1928</v>
      </c>
      <c r="D36" s="117" t="s">
        <v>3669</v>
      </c>
      <c r="E36" s="118" t="s">
        <v>3393</v>
      </c>
      <c r="F36" s="118" t="s">
        <v>3946</v>
      </c>
      <c r="G36" s="118" t="s">
        <v>3670</v>
      </c>
      <c r="I36" s="119">
        <v>43311</v>
      </c>
      <c r="K36" s="118" t="s">
        <v>1456</v>
      </c>
      <c r="L36" s="118" t="s">
        <v>3671</v>
      </c>
      <c r="M36" s="117" t="s">
        <v>1297</v>
      </c>
      <c r="N36" s="117" t="s">
        <v>1384</v>
      </c>
      <c r="O36" s="118" t="s">
        <v>418</v>
      </c>
      <c r="P36" s="118" t="s">
        <v>3672</v>
      </c>
      <c r="Q36" s="117" t="s">
        <v>3673</v>
      </c>
      <c r="R36" s="117" t="s">
        <v>285</v>
      </c>
      <c r="S36" s="117" t="s">
        <v>712</v>
      </c>
      <c r="T36" s="117" t="s">
        <v>3674</v>
      </c>
      <c r="V36" s="118" t="s">
        <v>3675</v>
      </c>
      <c r="W36" s="118" t="s">
        <v>3947</v>
      </c>
      <c r="X36" s="117" t="s">
        <v>793</v>
      </c>
      <c r="Y36" s="117" t="s">
        <v>285</v>
      </c>
      <c r="Z36" s="118" t="s">
        <v>2908</v>
      </c>
      <c r="AA36" s="117" t="s">
        <v>587</v>
      </c>
      <c r="AB36" s="118" t="s">
        <v>3676</v>
      </c>
      <c r="AC36" s="117" t="s">
        <v>431</v>
      </c>
      <c r="AD36" s="117" t="s">
        <v>822</v>
      </c>
      <c r="AE36" s="117" t="s">
        <v>293</v>
      </c>
      <c r="AF36" s="117" t="s">
        <v>141</v>
      </c>
      <c r="AG36" s="117" t="s">
        <v>140</v>
      </c>
      <c r="AJ36" s="117" t="s">
        <v>1565</v>
      </c>
      <c r="AK36" s="117" t="s">
        <v>3402</v>
      </c>
      <c r="AL36" s="117" t="s">
        <v>1566</v>
      </c>
      <c r="AM36" s="117" t="s">
        <v>416</v>
      </c>
      <c r="AN36" s="120">
        <v>43251.333333333328</v>
      </c>
      <c r="AO36" s="119">
        <v>43480</v>
      </c>
    </row>
    <row r="37" spans="1:41" ht="27.6" customHeight="1">
      <c r="A37" s="117">
        <v>1379</v>
      </c>
      <c r="B37" s="118" t="s">
        <v>2922</v>
      </c>
      <c r="C37" s="118" t="s">
        <v>310</v>
      </c>
      <c r="E37" s="118" t="s">
        <v>712</v>
      </c>
      <c r="F37" s="118" t="s">
        <v>2923</v>
      </c>
      <c r="G37" s="118" t="s">
        <v>2924</v>
      </c>
      <c r="H37" s="118" t="s">
        <v>968</v>
      </c>
      <c r="K37" s="118" t="s">
        <v>410</v>
      </c>
      <c r="L37" s="118" t="s">
        <v>2923</v>
      </c>
      <c r="M37" s="117" t="s">
        <v>1297</v>
      </c>
      <c r="N37" s="117" t="s">
        <v>1297</v>
      </c>
      <c r="O37" s="118" t="s">
        <v>411</v>
      </c>
      <c r="R37" s="117" t="s">
        <v>793</v>
      </c>
      <c r="Z37" s="118" t="s">
        <v>282</v>
      </c>
      <c r="AA37" s="117" t="s">
        <v>587</v>
      </c>
      <c r="AC37" s="117" t="s">
        <v>967</v>
      </c>
      <c r="AE37" s="117" t="s">
        <v>793</v>
      </c>
      <c r="AF37" s="117" t="s">
        <v>793</v>
      </c>
      <c r="AG37" s="117" t="s">
        <v>793</v>
      </c>
      <c r="AJ37" s="117" t="s">
        <v>1566</v>
      </c>
      <c r="AK37" s="117" t="s">
        <v>1566</v>
      </c>
      <c r="AL37" s="117" t="s">
        <v>1566</v>
      </c>
      <c r="AM37" s="117" t="s">
        <v>587</v>
      </c>
      <c r="AN37" s="120">
        <v>43032.333333333328</v>
      </c>
      <c r="AO37" s="119">
        <v>43465</v>
      </c>
    </row>
    <row r="38" spans="1:41" ht="27.6" customHeight="1">
      <c r="A38" s="117">
        <v>1377</v>
      </c>
      <c r="B38" s="118" t="s">
        <v>2925</v>
      </c>
      <c r="C38" s="118" t="s">
        <v>310</v>
      </c>
      <c r="E38" s="118" t="s">
        <v>712</v>
      </c>
      <c r="F38" s="118" t="s">
        <v>3677</v>
      </c>
      <c r="G38" s="118" t="s">
        <v>3678</v>
      </c>
      <c r="H38" s="118" t="s">
        <v>968</v>
      </c>
      <c r="K38" s="118" t="s">
        <v>410</v>
      </c>
      <c r="L38" s="118" t="s">
        <v>3679</v>
      </c>
      <c r="M38" s="117" t="s">
        <v>1141</v>
      </c>
      <c r="N38" s="117" t="s">
        <v>1140</v>
      </c>
      <c r="W38" s="118" t="s">
        <v>3430</v>
      </c>
      <c r="X38" s="117" t="s">
        <v>793</v>
      </c>
      <c r="Y38" s="117" t="s">
        <v>793</v>
      </c>
      <c r="AA38" s="117" t="s">
        <v>587</v>
      </c>
      <c r="AC38" s="117" t="s">
        <v>431</v>
      </c>
      <c r="AD38" s="117" t="s">
        <v>822</v>
      </c>
      <c r="AE38" s="117" t="s">
        <v>793</v>
      </c>
      <c r="AF38" s="117" t="s">
        <v>793</v>
      </c>
      <c r="AG38" s="117" t="s">
        <v>793</v>
      </c>
      <c r="AI38" s="118" t="s">
        <v>3680</v>
      </c>
      <c r="AJ38" s="117" t="s">
        <v>1566</v>
      </c>
      <c r="AK38" s="117" t="s">
        <v>1566</v>
      </c>
      <c r="AL38" s="117" t="s">
        <v>1566</v>
      </c>
      <c r="AM38" s="117" t="s">
        <v>416</v>
      </c>
      <c r="AN38" s="120">
        <v>43033.333333333328</v>
      </c>
      <c r="AO38" s="119">
        <v>43359</v>
      </c>
    </row>
    <row r="39" spans="1:41" ht="27.6" customHeight="1">
      <c r="A39" s="117">
        <v>1378</v>
      </c>
      <c r="B39" s="118" t="s">
        <v>2926</v>
      </c>
      <c r="C39" s="118" t="s">
        <v>310</v>
      </c>
      <c r="D39" s="117" t="s">
        <v>1240</v>
      </c>
      <c r="E39" s="118" t="s">
        <v>712</v>
      </c>
      <c r="F39" s="118" t="s">
        <v>3431</v>
      </c>
      <c r="G39" s="118" t="s">
        <v>2927</v>
      </c>
      <c r="H39" s="118" t="s">
        <v>968</v>
      </c>
      <c r="K39" s="118" t="s">
        <v>410</v>
      </c>
      <c r="L39" s="118" t="s">
        <v>3432</v>
      </c>
      <c r="M39" s="117" t="s">
        <v>1297</v>
      </c>
      <c r="N39" s="117" t="s">
        <v>1297</v>
      </c>
      <c r="O39" s="118" t="s">
        <v>411</v>
      </c>
      <c r="X39" s="117" t="s">
        <v>793</v>
      </c>
      <c r="Y39" s="117" t="s">
        <v>793</v>
      </c>
      <c r="Z39" s="118" t="s">
        <v>282</v>
      </c>
      <c r="AA39" s="117" t="s">
        <v>587</v>
      </c>
      <c r="AC39" s="117" t="s">
        <v>967</v>
      </c>
      <c r="AE39" s="117" t="s">
        <v>793</v>
      </c>
      <c r="AF39" s="117" t="s">
        <v>793</v>
      </c>
      <c r="AG39" s="117" t="s">
        <v>793</v>
      </c>
      <c r="AJ39" s="117" t="s">
        <v>1566</v>
      </c>
      <c r="AK39" s="117" t="s">
        <v>1566</v>
      </c>
      <c r="AL39" s="117" t="s">
        <v>1566</v>
      </c>
      <c r="AM39" s="117" t="s">
        <v>587</v>
      </c>
      <c r="AN39" s="120">
        <v>43040.333333333328</v>
      </c>
      <c r="AO39" s="119">
        <v>43465</v>
      </c>
    </row>
    <row r="40" spans="1:41" ht="27.6" customHeight="1">
      <c r="A40" s="117">
        <v>1383</v>
      </c>
      <c r="B40" s="118" t="s">
        <v>2953</v>
      </c>
      <c r="C40" s="118" t="s">
        <v>310</v>
      </c>
      <c r="E40" s="118" t="s">
        <v>712</v>
      </c>
      <c r="F40" s="118" t="s">
        <v>3433</v>
      </c>
      <c r="G40" s="118" t="s">
        <v>2954</v>
      </c>
      <c r="H40" s="118" t="s">
        <v>968</v>
      </c>
      <c r="K40" s="118" t="s">
        <v>410</v>
      </c>
      <c r="L40" s="118" t="s">
        <v>3434</v>
      </c>
      <c r="M40" s="117" t="s">
        <v>1141</v>
      </c>
      <c r="N40" s="117" t="s">
        <v>1297</v>
      </c>
      <c r="W40" s="118" t="s">
        <v>3430</v>
      </c>
      <c r="X40" s="117" t="s">
        <v>793</v>
      </c>
      <c r="Y40" s="117" t="s">
        <v>793</v>
      </c>
      <c r="AA40" s="117" t="s">
        <v>587</v>
      </c>
      <c r="AC40" s="117" t="s">
        <v>431</v>
      </c>
      <c r="AD40" s="117" t="s">
        <v>822</v>
      </c>
      <c r="AE40" s="117" t="s">
        <v>793</v>
      </c>
      <c r="AF40" s="117" t="s">
        <v>793</v>
      </c>
      <c r="AG40" s="117" t="s">
        <v>793</v>
      </c>
      <c r="AI40" s="118" t="s">
        <v>2955</v>
      </c>
      <c r="AJ40" s="117" t="s">
        <v>1566</v>
      </c>
      <c r="AK40" s="117" t="s">
        <v>1566</v>
      </c>
      <c r="AL40" s="117" t="s">
        <v>1566</v>
      </c>
      <c r="AM40" s="117" t="s">
        <v>416</v>
      </c>
      <c r="AN40" s="120">
        <v>43066</v>
      </c>
      <c r="AO40" s="119">
        <v>43115</v>
      </c>
    </row>
    <row r="41" spans="1:41" ht="27.6" customHeight="1">
      <c r="A41" s="117">
        <v>1387</v>
      </c>
      <c r="B41" s="118" t="s">
        <v>3080</v>
      </c>
      <c r="C41" s="118" t="s">
        <v>310</v>
      </c>
      <c r="E41" s="118" t="s">
        <v>712</v>
      </c>
      <c r="F41" s="118" t="s">
        <v>3081</v>
      </c>
      <c r="G41" s="118" t="s">
        <v>3082</v>
      </c>
      <c r="H41" s="118" t="s">
        <v>968</v>
      </c>
      <c r="K41" s="118" t="s">
        <v>410</v>
      </c>
      <c r="L41" s="118" t="s">
        <v>3083</v>
      </c>
      <c r="M41" s="117" t="s">
        <v>1141</v>
      </c>
      <c r="N41" s="117" t="s">
        <v>1307</v>
      </c>
      <c r="O41" s="118" t="s">
        <v>411</v>
      </c>
      <c r="R41" s="117" t="s">
        <v>793</v>
      </c>
      <c r="T41" s="117" t="s">
        <v>2560</v>
      </c>
      <c r="W41" s="118" t="s">
        <v>3435</v>
      </c>
      <c r="X41" s="117" t="s">
        <v>793</v>
      </c>
      <c r="Y41" s="117" t="s">
        <v>793</v>
      </c>
      <c r="Z41" s="118" t="s">
        <v>2400</v>
      </c>
      <c r="AA41" s="117" t="s">
        <v>587</v>
      </c>
      <c r="AC41" s="117" t="s">
        <v>967</v>
      </c>
      <c r="AE41" s="117" t="s">
        <v>793</v>
      </c>
      <c r="AF41" s="117" t="s">
        <v>793</v>
      </c>
      <c r="AG41" s="117" t="s">
        <v>793</v>
      </c>
      <c r="AI41" s="118" t="s">
        <v>3084</v>
      </c>
      <c r="AJ41" s="117" t="s">
        <v>1566</v>
      </c>
      <c r="AK41" s="117" t="s">
        <v>1566</v>
      </c>
      <c r="AL41" s="117" t="s">
        <v>1566</v>
      </c>
      <c r="AM41" s="117" t="s">
        <v>416</v>
      </c>
      <c r="AN41" s="120">
        <v>43087.333333333328</v>
      </c>
      <c r="AO41" s="119">
        <v>43146</v>
      </c>
    </row>
    <row r="42" spans="1:41" ht="27.6" customHeight="1">
      <c r="A42" s="117">
        <v>1410</v>
      </c>
      <c r="B42" s="118" t="s">
        <v>3142</v>
      </c>
      <c r="C42" s="118" t="s">
        <v>310</v>
      </c>
      <c r="D42" s="117" t="s">
        <v>284</v>
      </c>
      <c r="E42" s="118" t="s">
        <v>712</v>
      </c>
      <c r="F42" s="118" t="s">
        <v>3143</v>
      </c>
      <c r="G42" s="118" t="s">
        <v>3144</v>
      </c>
      <c r="H42" s="118" t="s">
        <v>968</v>
      </c>
      <c r="K42" s="118" t="s">
        <v>410</v>
      </c>
      <c r="L42" s="118" t="s">
        <v>3145</v>
      </c>
      <c r="M42" s="117" t="s">
        <v>1139</v>
      </c>
      <c r="N42" s="117" t="s">
        <v>1297</v>
      </c>
      <c r="R42" s="117" t="s">
        <v>793</v>
      </c>
      <c r="T42" s="117" t="s">
        <v>3146</v>
      </c>
      <c r="W42" s="118" t="s">
        <v>3430</v>
      </c>
      <c r="X42" s="117" t="s">
        <v>793</v>
      </c>
      <c r="Y42" s="117" t="s">
        <v>793</v>
      </c>
      <c r="AA42" s="117" t="s">
        <v>587</v>
      </c>
      <c r="AC42" s="117" t="s">
        <v>967</v>
      </c>
      <c r="AI42" s="118" t="s">
        <v>3147</v>
      </c>
      <c r="AJ42" s="117" t="s">
        <v>1566</v>
      </c>
      <c r="AK42" s="117" t="s">
        <v>1566</v>
      </c>
      <c r="AL42" s="117" t="s">
        <v>1566</v>
      </c>
      <c r="AM42" s="117" t="s">
        <v>416</v>
      </c>
      <c r="AN42" s="120">
        <v>43116.333333333328</v>
      </c>
      <c r="AO42" s="119">
        <v>43190</v>
      </c>
    </row>
    <row r="43" spans="1:41" ht="27.6" customHeight="1">
      <c r="A43" s="117">
        <v>1403</v>
      </c>
      <c r="B43" s="118" t="s">
        <v>3681</v>
      </c>
      <c r="C43" s="118" t="s">
        <v>310</v>
      </c>
      <c r="E43" s="118" t="s">
        <v>712</v>
      </c>
      <c r="F43" s="118" t="s">
        <v>3136</v>
      </c>
      <c r="G43" s="118" t="s">
        <v>3137</v>
      </c>
      <c r="H43" s="118" t="s">
        <v>968</v>
      </c>
      <c r="K43" s="118" t="s">
        <v>410</v>
      </c>
      <c r="L43" s="118" t="s">
        <v>3138</v>
      </c>
      <c r="M43" s="117" t="s">
        <v>1139</v>
      </c>
      <c r="N43" s="117" t="s">
        <v>1297</v>
      </c>
      <c r="O43" s="118" t="s">
        <v>283</v>
      </c>
      <c r="P43" s="118" t="s">
        <v>3139</v>
      </c>
      <c r="Q43" s="117" t="s">
        <v>3140</v>
      </c>
      <c r="R43" s="117" t="s">
        <v>793</v>
      </c>
      <c r="W43" s="118" t="s">
        <v>3430</v>
      </c>
      <c r="X43" s="117" t="s">
        <v>793</v>
      </c>
      <c r="Y43" s="117" t="s">
        <v>793</v>
      </c>
      <c r="Z43" s="118" t="s">
        <v>2400</v>
      </c>
      <c r="AA43" s="117" t="s">
        <v>587</v>
      </c>
      <c r="AB43" s="118" t="s">
        <v>3141</v>
      </c>
      <c r="AC43" s="117" t="s">
        <v>967</v>
      </c>
      <c r="AE43" s="117" t="s">
        <v>793</v>
      </c>
      <c r="AF43" s="117" t="s">
        <v>793</v>
      </c>
      <c r="AG43" s="117" t="s">
        <v>793</v>
      </c>
      <c r="AJ43" s="117" t="s">
        <v>1566</v>
      </c>
      <c r="AK43" s="117" t="s">
        <v>1566</v>
      </c>
      <c r="AL43" s="117" t="s">
        <v>1566</v>
      </c>
      <c r="AM43" s="117" t="s">
        <v>416</v>
      </c>
      <c r="AN43" s="120">
        <v>43151.333333333328</v>
      </c>
      <c r="AO43" s="119">
        <v>43235</v>
      </c>
    </row>
    <row r="44" spans="1:41" ht="27.6" customHeight="1">
      <c r="A44" s="117">
        <v>1419</v>
      </c>
      <c r="B44" s="118" t="s">
        <v>3948</v>
      </c>
      <c r="C44" s="118" t="s">
        <v>310</v>
      </c>
      <c r="E44" s="118" t="s">
        <v>712</v>
      </c>
      <c r="F44" s="118" t="s">
        <v>3949</v>
      </c>
      <c r="G44" s="118" t="s">
        <v>3950</v>
      </c>
      <c r="H44" s="118" t="s">
        <v>968</v>
      </c>
      <c r="K44" s="118" t="s">
        <v>410</v>
      </c>
      <c r="L44" s="118" t="s">
        <v>3951</v>
      </c>
      <c r="M44" s="117" t="s">
        <v>1140</v>
      </c>
      <c r="N44" s="117" t="s">
        <v>1140</v>
      </c>
      <c r="O44" s="118" t="s">
        <v>411</v>
      </c>
      <c r="R44" s="117" t="s">
        <v>793</v>
      </c>
      <c r="T44" s="117" t="s">
        <v>3682</v>
      </c>
      <c r="W44" s="118" t="s">
        <v>3683</v>
      </c>
      <c r="X44" s="117" t="s">
        <v>793</v>
      </c>
      <c r="Y44" s="117" t="s">
        <v>793</v>
      </c>
      <c r="Z44" s="118" t="s">
        <v>2400</v>
      </c>
      <c r="AA44" s="117" t="s">
        <v>587</v>
      </c>
      <c r="AC44" s="117" t="s">
        <v>967</v>
      </c>
      <c r="AE44" s="117" t="s">
        <v>793</v>
      </c>
      <c r="AF44" s="117" t="s">
        <v>793</v>
      </c>
      <c r="AG44" s="117" t="s">
        <v>793</v>
      </c>
      <c r="AI44" s="118" t="s">
        <v>3952</v>
      </c>
      <c r="AJ44" s="117" t="s">
        <v>1566</v>
      </c>
      <c r="AK44" s="117" t="s">
        <v>1566</v>
      </c>
      <c r="AL44" s="117" t="s">
        <v>1566</v>
      </c>
      <c r="AM44" s="117" t="s">
        <v>416</v>
      </c>
      <c r="AN44" s="120">
        <v>43222.333333333328</v>
      </c>
      <c r="AO44" s="119">
        <v>43361</v>
      </c>
    </row>
    <row r="45" spans="1:41" ht="27.6" customHeight="1">
      <c r="A45" s="117">
        <v>1454</v>
      </c>
      <c r="B45" s="118" t="s">
        <v>3953</v>
      </c>
      <c r="C45" s="118" t="s">
        <v>310</v>
      </c>
      <c r="E45" s="118" t="s">
        <v>712</v>
      </c>
      <c r="F45" s="118" t="s">
        <v>3954</v>
      </c>
      <c r="G45" s="118" t="s">
        <v>3955</v>
      </c>
      <c r="H45" s="118" t="s">
        <v>968</v>
      </c>
      <c r="K45" s="118" t="s">
        <v>410</v>
      </c>
      <c r="L45" s="118" t="s">
        <v>3956</v>
      </c>
      <c r="M45" s="117" t="s">
        <v>1140</v>
      </c>
      <c r="N45" s="117" t="s">
        <v>1140</v>
      </c>
      <c r="W45" s="118" t="s">
        <v>3957</v>
      </c>
      <c r="AI45" s="118" t="s">
        <v>3958</v>
      </c>
      <c r="AN45" s="120">
        <v>43313.333333333328</v>
      </c>
      <c r="AO45" s="119">
        <v>43358</v>
      </c>
    </row>
    <row r="46" spans="1:41" ht="27.6" customHeight="1">
      <c r="A46" s="117">
        <v>1434</v>
      </c>
      <c r="B46" s="118" t="s">
        <v>3684</v>
      </c>
      <c r="C46" s="118" t="s">
        <v>310</v>
      </c>
      <c r="E46" s="118" t="s">
        <v>712</v>
      </c>
      <c r="F46" s="118" t="s">
        <v>3685</v>
      </c>
      <c r="G46" s="118" t="s">
        <v>3686</v>
      </c>
      <c r="H46" s="118" t="s">
        <v>268</v>
      </c>
      <c r="K46" s="118" t="s">
        <v>410</v>
      </c>
      <c r="L46" s="118" t="s">
        <v>3687</v>
      </c>
      <c r="M46" s="117" t="s">
        <v>1297</v>
      </c>
      <c r="N46" s="117" t="s">
        <v>1379</v>
      </c>
      <c r="O46" s="118" t="s">
        <v>411</v>
      </c>
      <c r="X46" s="117" t="s">
        <v>793</v>
      </c>
      <c r="Y46" s="117" t="s">
        <v>793</v>
      </c>
      <c r="Z46" s="118" t="s">
        <v>282</v>
      </c>
      <c r="AE46" s="117" t="s">
        <v>793</v>
      </c>
      <c r="AF46" s="117" t="s">
        <v>793</v>
      </c>
      <c r="AG46" s="117" t="s">
        <v>793</v>
      </c>
      <c r="AI46" s="118" t="s">
        <v>3688</v>
      </c>
      <c r="AJ46" s="117" t="s">
        <v>1566</v>
      </c>
      <c r="AK46" s="117" t="s">
        <v>1566</v>
      </c>
      <c r="AL46" s="117" t="s">
        <v>1566</v>
      </c>
      <c r="AM46" s="117" t="s">
        <v>416</v>
      </c>
      <c r="AN46" s="120">
        <v>43283.333333333328</v>
      </c>
      <c r="AO46" s="119">
        <v>43467</v>
      </c>
    </row>
    <row r="47" spans="1:41" ht="27.6" customHeight="1">
      <c r="A47" s="117">
        <v>1437</v>
      </c>
      <c r="B47" s="118" t="s">
        <v>3689</v>
      </c>
      <c r="C47" s="118" t="s">
        <v>3690</v>
      </c>
      <c r="D47" s="117" t="s">
        <v>3691</v>
      </c>
      <c r="E47" s="118" t="s">
        <v>712</v>
      </c>
      <c r="F47" s="118" t="s">
        <v>3692</v>
      </c>
      <c r="G47" s="118" t="s">
        <v>3693</v>
      </c>
      <c r="H47" s="118" t="s">
        <v>968</v>
      </c>
      <c r="K47" s="118" t="s">
        <v>1351</v>
      </c>
      <c r="L47" s="118" t="s">
        <v>3694</v>
      </c>
      <c r="M47" s="117" t="s">
        <v>1297</v>
      </c>
      <c r="N47" s="117" t="s">
        <v>1297</v>
      </c>
      <c r="P47" s="118" t="s">
        <v>3695</v>
      </c>
      <c r="R47" s="117" t="s">
        <v>587</v>
      </c>
      <c r="S47" s="117" t="s">
        <v>3696</v>
      </c>
      <c r="T47" s="117" t="s">
        <v>3697</v>
      </c>
      <c r="W47" s="118" t="s">
        <v>3698</v>
      </c>
      <c r="X47" s="117" t="s">
        <v>793</v>
      </c>
      <c r="Y47" s="117" t="s">
        <v>793</v>
      </c>
      <c r="Z47" s="118" t="s">
        <v>2498</v>
      </c>
      <c r="AA47" s="117" t="s">
        <v>587</v>
      </c>
      <c r="AC47" s="117" t="s">
        <v>967</v>
      </c>
      <c r="AE47" s="117" t="s">
        <v>98</v>
      </c>
      <c r="AF47" s="117" t="s">
        <v>170</v>
      </c>
      <c r="AG47" s="117" t="s">
        <v>168</v>
      </c>
      <c r="AH47" s="118" t="s">
        <v>969</v>
      </c>
      <c r="AI47" s="118" t="s">
        <v>3699</v>
      </c>
      <c r="AJ47" s="117" t="s">
        <v>1566</v>
      </c>
      <c r="AK47" s="117" t="s">
        <v>3402</v>
      </c>
      <c r="AL47" s="117" t="s">
        <v>1566</v>
      </c>
      <c r="AM47" s="117" t="s">
        <v>416</v>
      </c>
      <c r="AN47" s="120">
        <v>43336.333333333328</v>
      </c>
      <c r="AO47" s="119">
        <v>43480</v>
      </c>
    </row>
    <row r="48" spans="1:41" ht="27.6" customHeight="1">
      <c r="A48" s="117">
        <v>1435</v>
      </c>
      <c r="B48" s="118" t="s">
        <v>3700</v>
      </c>
      <c r="C48" s="118" t="s">
        <v>311</v>
      </c>
      <c r="E48" s="118" t="s">
        <v>3393</v>
      </c>
      <c r="F48" s="118" t="s">
        <v>3700</v>
      </c>
      <c r="G48" s="118" t="s">
        <v>3701</v>
      </c>
      <c r="H48" s="118" t="s">
        <v>594</v>
      </c>
      <c r="K48" s="118" t="s">
        <v>280</v>
      </c>
      <c r="L48" s="118" t="s">
        <v>3700</v>
      </c>
      <c r="M48" s="117" t="s">
        <v>1140</v>
      </c>
      <c r="N48" s="117" t="s">
        <v>2786</v>
      </c>
      <c r="AN48" s="120">
        <v>43314.333333333328</v>
      </c>
      <c r="AO48" s="119">
        <v>44454</v>
      </c>
    </row>
    <row r="49" spans="1:41" ht="27.6" customHeight="1">
      <c r="A49" s="117">
        <v>1280</v>
      </c>
      <c r="B49" s="118" t="s">
        <v>1491</v>
      </c>
      <c r="C49" s="118" t="s">
        <v>311</v>
      </c>
      <c r="E49" s="118" t="s">
        <v>3393</v>
      </c>
      <c r="F49" s="118" t="s">
        <v>2456</v>
      </c>
      <c r="G49" s="118" t="s">
        <v>1492</v>
      </c>
      <c r="H49" s="118" t="s">
        <v>968</v>
      </c>
      <c r="I49" s="119">
        <v>42632</v>
      </c>
      <c r="J49" s="119">
        <v>42660</v>
      </c>
      <c r="K49" s="118" t="s">
        <v>1456</v>
      </c>
      <c r="L49" s="118" t="s">
        <v>2457</v>
      </c>
      <c r="M49" s="117" t="s">
        <v>1082</v>
      </c>
      <c r="N49" s="117" t="s">
        <v>1139</v>
      </c>
      <c r="O49" s="118" t="s">
        <v>418</v>
      </c>
      <c r="P49" s="118" t="s">
        <v>1582</v>
      </c>
      <c r="Q49" s="117" t="s">
        <v>2458</v>
      </c>
      <c r="R49" s="117" t="s">
        <v>587</v>
      </c>
      <c r="T49" s="117" t="s">
        <v>1583</v>
      </c>
      <c r="V49" s="118" t="s">
        <v>2459</v>
      </c>
      <c r="W49" s="118" t="s">
        <v>3436</v>
      </c>
      <c r="X49" s="117" t="s">
        <v>587</v>
      </c>
      <c r="Y49" s="117" t="s">
        <v>416</v>
      </c>
      <c r="Z49" s="118" t="s">
        <v>1584</v>
      </c>
      <c r="AA49" s="117" t="s">
        <v>587</v>
      </c>
      <c r="AC49" s="117" t="s">
        <v>967</v>
      </c>
      <c r="AJ49" s="117" t="s">
        <v>1566</v>
      </c>
      <c r="AK49" s="117" t="s">
        <v>3402</v>
      </c>
      <c r="AN49" s="120">
        <v>42626.333333333328</v>
      </c>
      <c r="AO49" s="119">
        <v>42750</v>
      </c>
    </row>
    <row r="50" spans="1:41" ht="27.6" customHeight="1">
      <c r="A50" s="117">
        <v>1374</v>
      </c>
      <c r="B50" s="118" t="s">
        <v>2793</v>
      </c>
      <c r="C50" s="118" t="s">
        <v>311</v>
      </c>
      <c r="D50" s="117" t="s">
        <v>2956</v>
      </c>
      <c r="E50" s="118" t="s">
        <v>3393</v>
      </c>
      <c r="F50" s="118" t="s">
        <v>2794</v>
      </c>
      <c r="G50" s="118" t="s">
        <v>2640</v>
      </c>
      <c r="H50" s="118" t="s">
        <v>968</v>
      </c>
      <c r="I50" s="119">
        <v>43042</v>
      </c>
      <c r="J50" s="119">
        <v>43052</v>
      </c>
      <c r="K50" s="118" t="s">
        <v>1456</v>
      </c>
      <c r="L50" s="118" t="s">
        <v>2795</v>
      </c>
      <c r="M50" s="117" t="s">
        <v>1139</v>
      </c>
      <c r="N50" s="117" t="s">
        <v>2786</v>
      </c>
      <c r="O50" s="118" t="s">
        <v>291</v>
      </c>
      <c r="P50" s="118" t="s">
        <v>2796</v>
      </c>
      <c r="Q50" s="117" t="s">
        <v>2797</v>
      </c>
      <c r="R50" s="117" t="s">
        <v>587</v>
      </c>
      <c r="T50" s="117" t="s">
        <v>2798</v>
      </c>
      <c r="U50" s="117" t="s">
        <v>2799</v>
      </c>
      <c r="V50" s="118" t="s">
        <v>2800</v>
      </c>
      <c r="W50" s="118" t="s">
        <v>3437</v>
      </c>
      <c r="X50" s="117" t="s">
        <v>793</v>
      </c>
      <c r="Y50" s="117" t="s">
        <v>285</v>
      </c>
      <c r="Z50" s="118" t="s">
        <v>706</v>
      </c>
      <c r="AA50" s="117" t="s">
        <v>587</v>
      </c>
      <c r="AC50" s="117" t="s">
        <v>967</v>
      </c>
      <c r="AE50" s="117" t="s">
        <v>124</v>
      </c>
      <c r="AF50" s="117" t="s">
        <v>125</v>
      </c>
      <c r="AG50" s="117" t="s">
        <v>142</v>
      </c>
      <c r="AJ50" s="117" t="s">
        <v>1566</v>
      </c>
      <c r="AK50" s="117" t="s">
        <v>1566</v>
      </c>
      <c r="AL50" s="117" t="s">
        <v>1566</v>
      </c>
      <c r="AM50" s="117" t="s">
        <v>587</v>
      </c>
      <c r="AN50" s="120">
        <v>43027.333333333328</v>
      </c>
      <c r="AO50" s="119">
        <v>43235</v>
      </c>
    </row>
    <row r="51" spans="1:41" ht="27.6" customHeight="1">
      <c r="A51" s="117">
        <v>1405</v>
      </c>
      <c r="B51" s="118" t="s">
        <v>3148</v>
      </c>
      <c r="C51" s="118" t="s">
        <v>311</v>
      </c>
      <c r="D51" s="117" t="s">
        <v>325</v>
      </c>
      <c r="E51" s="118" t="s">
        <v>3393</v>
      </c>
      <c r="F51" s="118" t="s">
        <v>3149</v>
      </c>
      <c r="G51" s="118" t="s">
        <v>3150</v>
      </c>
      <c r="H51" s="118" t="s">
        <v>968</v>
      </c>
      <c r="K51" s="118" t="s">
        <v>1456</v>
      </c>
      <c r="L51" s="118" t="s">
        <v>3151</v>
      </c>
      <c r="M51" s="117" t="s">
        <v>1140</v>
      </c>
      <c r="N51" s="117" t="s">
        <v>2855</v>
      </c>
      <c r="O51" s="118" t="s">
        <v>292</v>
      </c>
      <c r="P51" s="118" t="s">
        <v>3152</v>
      </c>
      <c r="Q51" s="117" t="s">
        <v>3153</v>
      </c>
      <c r="R51" s="117" t="s">
        <v>587</v>
      </c>
      <c r="S51" s="117" t="s">
        <v>793</v>
      </c>
      <c r="T51" s="117" t="s">
        <v>3154</v>
      </c>
      <c r="U51" s="117" t="s">
        <v>1614</v>
      </c>
      <c r="V51" s="118" t="s">
        <v>3155</v>
      </c>
      <c r="W51" s="118" t="s">
        <v>3438</v>
      </c>
      <c r="X51" s="117" t="s">
        <v>793</v>
      </c>
      <c r="Y51" s="117" t="s">
        <v>416</v>
      </c>
      <c r="Z51" s="118" t="s">
        <v>1584</v>
      </c>
      <c r="AA51" s="117" t="s">
        <v>587</v>
      </c>
      <c r="AC51" s="117" t="s">
        <v>967</v>
      </c>
      <c r="AE51" s="117" t="s">
        <v>794</v>
      </c>
      <c r="AF51" s="117" t="s">
        <v>3156</v>
      </c>
      <c r="AG51" s="117" t="s">
        <v>417</v>
      </c>
      <c r="AI51" s="118" t="s">
        <v>3157</v>
      </c>
      <c r="AJ51" s="117" t="s">
        <v>1566</v>
      </c>
      <c r="AK51" s="117" t="s">
        <v>1566</v>
      </c>
      <c r="AL51" s="117" t="s">
        <v>2553</v>
      </c>
      <c r="AM51" s="117" t="s">
        <v>587</v>
      </c>
      <c r="AN51" s="120">
        <v>43154.333333333328</v>
      </c>
      <c r="AO51" s="119">
        <v>43358</v>
      </c>
    </row>
    <row r="52" spans="1:41" ht="27.6" customHeight="1">
      <c r="A52" s="117">
        <v>1422</v>
      </c>
      <c r="B52" s="118" t="s">
        <v>3702</v>
      </c>
      <c r="C52" s="118" t="s">
        <v>311</v>
      </c>
      <c r="D52" s="117" t="s">
        <v>3703</v>
      </c>
      <c r="E52" s="118" t="s">
        <v>3393</v>
      </c>
      <c r="G52" s="118" t="s">
        <v>3704</v>
      </c>
      <c r="H52" s="118" t="s">
        <v>968</v>
      </c>
      <c r="I52" s="119">
        <v>43255</v>
      </c>
      <c r="J52" s="119">
        <v>43273</v>
      </c>
      <c r="K52" s="118" t="s">
        <v>1456</v>
      </c>
      <c r="L52" s="118" t="s">
        <v>3705</v>
      </c>
      <c r="M52" s="117" t="s">
        <v>1140</v>
      </c>
      <c r="N52" s="117" t="s">
        <v>3296</v>
      </c>
      <c r="O52" s="118" t="s">
        <v>418</v>
      </c>
      <c r="P52" s="118" t="s">
        <v>3706</v>
      </c>
      <c r="Q52" s="117" t="s">
        <v>3707</v>
      </c>
      <c r="R52" s="117" t="s">
        <v>587</v>
      </c>
      <c r="S52" s="117" t="s">
        <v>3708</v>
      </c>
      <c r="T52" s="117" t="s">
        <v>3709</v>
      </c>
      <c r="U52" s="117" t="s">
        <v>3710</v>
      </c>
      <c r="V52" s="118" t="s">
        <v>3711</v>
      </c>
      <c r="W52" s="118" t="s">
        <v>3712</v>
      </c>
      <c r="X52" s="117" t="s">
        <v>793</v>
      </c>
      <c r="Y52" s="117" t="s">
        <v>416</v>
      </c>
      <c r="Z52" s="118" t="s">
        <v>2400</v>
      </c>
      <c r="AA52" s="117" t="s">
        <v>587</v>
      </c>
      <c r="AC52" s="117" t="s">
        <v>967</v>
      </c>
      <c r="AE52" s="117" t="s">
        <v>3713</v>
      </c>
      <c r="AF52" s="117" t="s">
        <v>590</v>
      </c>
      <c r="AG52" s="117" t="s">
        <v>793</v>
      </c>
      <c r="AI52" s="118" t="s">
        <v>3714</v>
      </c>
      <c r="AJ52" s="117" t="s">
        <v>1566</v>
      </c>
      <c r="AK52" s="117" t="s">
        <v>3402</v>
      </c>
      <c r="AL52" s="117" t="s">
        <v>1566</v>
      </c>
      <c r="AM52" s="117" t="s">
        <v>587</v>
      </c>
      <c r="AN52" s="120">
        <v>43250.333333333328</v>
      </c>
      <c r="AO52" s="119">
        <v>43358</v>
      </c>
    </row>
    <row r="53" spans="1:41" ht="27.6" customHeight="1">
      <c r="A53" s="117">
        <v>1441</v>
      </c>
      <c r="B53" s="118" t="s">
        <v>3959</v>
      </c>
      <c r="C53" s="118" t="s">
        <v>311</v>
      </c>
      <c r="E53" s="118" t="s">
        <v>3393</v>
      </c>
      <c r="F53" s="118" t="s">
        <v>3960</v>
      </c>
      <c r="G53" s="118" t="s">
        <v>3961</v>
      </c>
      <c r="H53" s="118" t="s">
        <v>968</v>
      </c>
      <c r="K53" s="118" t="s">
        <v>1453</v>
      </c>
      <c r="L53" s="118" t="s">
        <v>3960</v>
      </c>
      <c r="M53" s="117" t="s">
        <v>1379</v>
      </c>
      <c r="N53" s="117" t="s">
        <v>1307</v>
      </c>
      <c r="AC53" s="117" t="s">
        <v>967</v>
      </c>
      <c r="AJ53" s="117" t="s">
        <v>1566</v>
      </c>
      <c r="AK53" s="117" t="s">
        <v>1566</v>
      </c>
      <c r="AL53" s="117" t="s">
        <v>1566</v>
      </c>
      <c r="AN53" s="120">
        <v>43356.333333333328</v>
      </c>
      <c r="AO53" s="119">
        <v>43621</v>
      </c>
    </row>
    <row r="54" spans="1:41" ht="27.6" customHeight="1">
      <c r="A54" s="117">
        <v>1442</v>
      </c>
      <c r="B54" s="118" t="s">
        <v>3962</v>
      </c>
      <c r="C54" s="118" t="s">
        <v>311</v>
      </c>
      <c r="E54" s="118" t="s">
        <v>3393</v>
      </c>
      <c r="F54" s="118" t="s">
        <v>3963</v>
      </c>
      <c r="G54" s="118" t="s">
        <v>3961</v>
      </c>
      <c r="H54" s="118" t="s">
        <v>968</v>
      </c>
      <c r="K54" s="118" t="s">
        <v>1453</v>
      </c>
      <c r="L54" s="118" t="s">
        <v>3964</v>
      </c>
      <c r="M54" s="117" t="s">
        <v>1379</v>
      </c>
      <c r="N54" s="117" t="s">
        <v>1307</v>
      </c>
      <c r="AC54" s="117" t="s">
        <v>967</v>
      </c>
      <c r="AJ54" s="117" t="s">
        <v>1566</v>
      </c>
      <c r="AK54" s="117" t="s">
        <v>1566</v>
      </c>
      <c r="AL54" s="117" t="s">
        <v>1566</v>
      </c>
      <c r="AN54" s="120">
        <v>43356.333333333328</v>
      </c>
      <c r="AO54" s="119">
        <v>43621</v>
      </c>
    </row>
    <row r="55" spans="1:41" ht="27.6" customHeight="1">
      <c r="A55" s="117">
        <v>939</v>
      </c>
      <c r="B55" s="118" t="s">
        <v>122</v>
      </c>
      <c r="C55" s="118" t="s">
        <v>311</v>
      </c>
      <c r="E55" s="118" t="s">
        <v>3393</v>
      </c>
      <c r="F55" s="118" t="s">
        <v>1575</v>
      </c>
      <c r="G55" s="118" t="s">
        <v>478</v>
      </c>
      <c r="H55" s="118" t="s">
        <v>304</v>
      </c>
      <c r="K55" s="118" t="s">
        <v>792</v>
      </c>
      <c r="L55" s="118" t="s">
        <v>2080</v>
      </c>
      <c r="M55" s="117" t="s">
        <v>406</v>
      </c>
      <c r="N55" s="117" t="s">
        <v>406</v>
      </c>
      <c r="O55" s="118" t="s">
        <v>283</v>
      </c>
      <c r="P55" s="118" t="s">
        <v>2081</v>
      </c>
      <c r="Q55" s="117" t="s">
        <v>2082</v>
      </c>
      <c r="V55" s="118" t="s">
        <v>123</v>
      </c>
      <c r="W55" s="118" t="s">
        <v>3439</v>
      </c>
      <c r="X55" s="117" t="s">
        <v>285</v>
      </c>
      <c r="Z55" s="118" t="s">
        <v>706</v>
      </c>
      <c r="AC55" s="117" t="s">
        <v>967</v>
      </c>
      <c r="AE55" s="117" t="s">
        <v>124</v>
      </c>
      <c r="AF55" s="117" t="s">
        <v>125</v>
      </c>
      <c r="AG55" s="117" t="s">
        <v>142</v>
      </c>
      <c r="AH55" s="118" t="s">
        <v>2083</v>
      </c>
      <c r="AM55" s="117" t="s">
        <v>416</v>
      </c>
      <c r="AN55" s="120">
        <v>41211.333333333328</v>
      </c>
      <c r="AO55" s="119">
        <v>41532</v>
      </c>
    </row>
    <row r="56" spans="1:41" ht="27.6" customHeight="1">
      <c r="A56" s="117">
        <v>1049</v>
      </c>
      <c r="B56" s="118" t="s">
        <v>1203</v>
      </c>
      <c r="C56" s="118" t="s">
        <v>311</v>
      </c>
      <c r="D56" s="117" t="s">
        <v>2958</v>
      </c>
      <c r="E56" s="118" t="s">
        <v>3393</v>
      </c>
      <c r="F56" s="118" t="s">
        <v>1579</v>
      </c>
      <c r="G56" s="118" t="s">
        <v>1202</v>
      </c>
      <c r="H56" s="118" t="s">
        <v>719</v>
      </c>
      <c r="I56" s="119">
        <v>41565</v>
      </c>
      <c r="J56" s="119">
        <v>41575</v>
      </c>
      <c r="K56" s="118" t="s">
        <v>792</v>
      </c>
      <c r="L56" s="118" t="s">
        <v>2172</v>
      </c>
      <c r="M56" s="117" t="s">
        <v>182</v>
      </c>
      <c r="N56" s="117" t="s">
        <v>182</v>
      </c>
      <c r="O56" s="118" t="s">
        <v>292</v>
      </c>
      <c r="P56" s="118" t="s">
        <v>1201</v>
      </c>
      <c r="Q56" s="117" t="s">
        <v>2173</v>
      </c>
      <c r="V56" s="118" t="s">
        <v>2174</v>
      </c>
      <c r="W56" s="118" t="s">
        <v>3441</v>
      </c>
      <c r="X56" s="117" t="s">
        <v>587</v>
      </c>
      <c r="Z56" s="118" t="s">
        <v>706</v>
      </c>
      <c r="AA56" s="117" t="s">
        <v>587</v>
      </c>
      <c r="AB56" s="118" t="s">
        <v>1580</v>
      </c>
      <c r="AC56" s="117" t="s">
        <v>431</v>
      </c>
      <c r="AD56" s="117" t="s">
        <v>822</v>
      </c>
      <c r="AE56" s="117" t="s">
        <v>1182</v>
      </c>
      <c r="AF56" s="117" t="s">
        <v>1067</v>
      </c>
      <c r="AG56" s="117" t="s">
        <v>793</v>
      </c>
      <c r="AH56" s="118" t="s">
        <v>2175</v>
      </c>
      <c r="AI56" s="118" t="s">
        <v>2176</v>
      </c>
      <c r="AM56" s="117" t="s">
        <v>416</v>
      </c>
      <c r="AN56" s="120">
        <v>41557.333333333328</v>
      </c>
      <c r="AO56" s="119">
        <v>41774</v>
      </c>
    </row>
    <row r="57" spans="1:41" ht="27.6" customHeight="1">
      <c r="A57" s="117">
        <v>184</v>
      </c>
      <c r="B57" s="118" t="s">
        <v>126</v>
      </c>
      <c r="C57" s="118" t="s">
        <v>311</v>
      </c>
      <c r="D57" s="117" t="s">
        <v>2849</v>
      </c>
      <c r="E57" s="118" t="s">
        <v>3393</v>
      </c>
      <c r="F57" s="118" t="s">
        <v>1572</v>
      </c>
      <c r="G57" s="118" t="s">
        <v>116</v>
      </c>
      <c r="H57" s="118" t="s">
        <v>1462</v>
      </c>
      <c r="I57" s="119">
        <v>40238</v>
      </c>
      <c r="J57" s="119">
        <v>40245</v>
      </c>
      <c r="K57" s="118" t="s">
        <v>1453</v>
      </c>
      <c r="L57" s="118" t="s">
        <v>1929</v>
      </c>
      <c r="M57" s="117" t="s">
        <v>1468</v>
      </c>
      <c r="N57" s="117" t="s">
        <v>1487</v>
      </c>
      <c r="O57" s="118" t="s">
        <v>296</v>
      </c>
      <c r="P57" s="118" t="s">
        <v>1573</v>
      </c>
      <c r="Q57" s="117" t="s">
        <v>2614</v>
      </c>
      <c r="V57" s="118" t="s">
        <v>1930</v>
      </c>
      <c r="W57" s="118" t="s">
        <v>3442</v>
      </c>
      <c r="Z57" s="118" t="s">
        <v>1574</v>
      </c>
      <c r="AB57" s="118" t="s">
        <v>1931</v>
      </c>
      <c r="AC57" s="117" t="s">
        <v>967</v>
      </c>
      <c r="AE57" s="117" t="s">
        <v>108</v>
      </c>
      <c r="AF57" s="117" t="s">
        <v>170</v>
      </c>
      <c r="AG57" s="117" t="s">
        <v>154</v>
      </c>
      <c r="AH57" s="118" t="s">
        <v>3715</v>
      </c>
      <c r="AI57" s="118" t="s">
        <v>2959</v>
      </c>
      <c r="AJ57" s="117" t="s">
        <v>1566</v>
      </c>
      <c r="AK57" s="117" t="s">
        <v>1566</v>
      </c>
      <c r="AL57" s="117" t="s">
        <v>1566</v>
      </c>
      <c r="AM57" s="117" t="s">
        <v>416</v>
      </c>
      <c r="AN57" s="120">
        <v>39216.333333333328</v>
      </c>
      <c r="AO57" s="119">
        <v>43748</v>
      </c>
    </row>
    <row r="58" spans="1:41" ht="27.6" customHeight="1">
      <c r="A58" s="117">
        <v>931</v>
      </c>
      <c r="B58" s="118" t="s">
        <v>2782</v>
      </c>
      <c r="C58" s="118" t="s">
        <v>311</v>
      </c>
      <c r="D58" s="117" t="s">
        <v>2960</v>
      </c>
      <c r="E58" s="118" t="s">
        <v>3393</v>
      </c>
      <c r="F58" s="118" t="s">
        <v>2783</v>
      </c>
      <c r="G58" s="118" t="s">
        <v>2784</v>
      </c>
      <c r="H58" s="118" t="s">
        <v>1462</v>
      </c>
      <c r="I58" s="119">
        <v>43042</v>
      </c>
      <c r="J58" s="119">
        <v>43052</v>
      </c>
      <c r="K58" s="118" t="s">
        <v>1456</v>
      </c>
      <c r="L58" s="118" t="s">
        <v>2785</v>
      </c>
      <c r="M58" s="117" t="s">
        <v>1140</v>
      </c>
      <c r="N58" s="117" t="s">
        <v>2786</v>
      </c>
      <c r="O58" s="118" t="s">
        <v>283</v>
      </c>
      <c r="P58" s="118" t="s">
        <v>2787</v>
      </c>
      <c r="Q58" s="117" t="s">
        <v>2788</v>
      </c>
      <c r="R58" s="117" t="s">
        <v>416</v>
      </c>
      <c r="S58" s="117" t="s">
        <v>2789</v>
      </c>
      <c r="T58" s="117" t="s">
        <v>2790</v>
      </c>
      <c r="U58" s="117" t="s">
        <v>2791</v>
      </c>
      <c r="V58" s="118" t="s">
        <v>2792</v>
      </c>
      <c r="W58" s="118" t="s">
        <v>3443</v>
      </c>
      <c r="X58" s="117" t="s">
        <v>285</v>
      </c>
      <c r="Y58" s="117" t="s">
        <v>587</v>
      </c>
      <c r="Z58" s="118" t="s">
        <v>279</v>
      </c>
      <c r="AA58" s="117" t="s">
        <v>587</v>
      </c>
      <c r="AC58" s="117" t="s">
        <v>967</v>
      </c>
      <c r="AE58" s="117" t="s">
        <v>124</v>
      </c>
      <c r="AF58" s="117" t="s">
        <v>125</v>
      </c>
      <c r="AG58" s="117" t="s">
        <v>139</v>
      </c>
      <c r="AH58" s="118" t="s">
        <v>2641</v>
      </c>
      <c r="AI58" s="118" t="s">
        <v>2961</v>
      </c>
      <c r="AJ58" s="117" t="s">
        <v>1566</v>
      </c>
      <c r="AK58" s="117" t="s">
        <v>1566</v>
      </c>
      <c r="AL58" s="117" t="s">
        <v>1566</v>
      </c>
      <c r="AM58" s="117" t="s">
        <v>416</v>
      </c>
      <c r="AN58" s="120">
        <v>41176.333333333328</v>
      </c>
      <c r="AO58" s="119">
        <v>43370</v>
      </c>
    </row>
    <row r="59" spans="1:41" ht="27.6" customHeight="1">
      <c r="A59" s="117">
        <v>1018</v>
      </c>
      <c r="B59" s="118" t="s">
        <v>1128</v>
      </c>
      <c r="C59" s="118" t="s">
        <v>311</v>
      </c>
      <c r="D59" s="117" t="s">
        <v>362</v>
      </c>
      <c r="E59" s="118" t="s">
        <v>3393</v>
      </c>
      <c r="F59" s="118" t="s">
        <v>1222</v>
      </c>
      <c r="G59" s="118" t="s">
        <v>1129</v>
      </c>
      <c r="H59" s="118" t="s">
        <v>1462</v>
      </c>
      <c r="I59" s="119">
        <v>41488</v>
      </c>
      <c r="J59" s="119">
        <v>41848</v>
      </c>
      <c r="K59" s="118" t="s">
        <v>1456</v>
      </c>
      <c r="L59" s="118" t="s">
        <v>2145</v>
      </c>
      <c r="M59" s="117" t="s">
        <v>1379</v>
      </c>
      <c r="N59" s="117" t="s">
        <v>1307</v>
      </c>
      <c r="O59" s="118" t="s">
        <v>820</v>
      </c>
      <c r="P59" s="118" t="s">
        <v>1576</v>
      </c>
      <c r="Q59" s="117" t="s">
        <v>2146</v>
      </c>
      <c r="V59" s="118" t="s">
        <v>2147</v>
      </c>
      <c r="W59" s="118" t="s">
        <v>3440</v>
      </c>
      <c r="Z59" s="118" t="s">
        <v>359</v>
      </c>
      <c r="AA59" s="117" t="s">
        <v>587</v>
      </c>
      <c r="AB59" s="118" t="s">
        <v>1130</v>
      </c>
      <c r="AC59" s="117" t="s">
        <v>431</v>
      </c>
      <c r="AD59" s="117" t="s">
        <v>822</v>
      </c>
      <c r="AE59" s="117" t="s">
        <v>124</v>
      </c>
      <c r="AF59" s="117" t="s">
        <v>125</v>
      </c>
      <c r="AG59" s="117" t="s">
        <v>142</v>
      </c>
      <c r="AH59" s="118" t="s">
        <v>2957</v>
      </c>
      <c r="AI59" s="118" t="s">
        <v>3716</v>
      </c>
      <c r="AJ59" s="117" t="s">
        <v>1566</v>
      </c>
      <c r="AK59" s="117" t="s">
        <v>1566</v>
      </c>
      <c r="AL59" s="117" t="s">
        <v>1566</v>
      </c>
      <c r="AM59" s="117" t="s">
        <v>416</v>
      </c>
      <c r="AN59" s="120">
        <v>41431.333333333328</v>
      </c>
      <c r="AO59" s="119">
        <v>43582</v>
      </c>
    </row>
    <row r="60" spans="1:41" ht="27.6" customHeight="1">
      <c r="A60" s="117">
        <v>1030</v>
      </c>
      <c r="B60" s="118" t="s">
        <v>1577</v>
      </c>
      <c r="C60" s="118" t="s">
        <v>311</v>
      </c>
      <c r="D60" s="117" t="s">
        <v>332</v>
      </c>
      <c r="E60" s="118" t="s">
        <v>3393</v>
      </c>
      <c r="F60" s="118" t="s">
        <v>1578</v>
      </c>
      <c r="G60" s="118" t="s">
        <v>1129</v>
      </c>
      <c r="H60" s="118" t="s">
        <v>1462</v>
      </c>
      <c r="I60" s="119">
        <v>41488</v>
      </c>
      <c r="J60" s="119">
        <v>41575</v>
      </c>
      <c r="K60" s="118" t="s">
        <v>792</v>
      </c>
      <c r="L60" s="118" t="s">
        <v>2144</v>
      </c>
      <c r="M60" s="117" t="s">
        <v>1468</v>
      </c>
      <c r="N60" s="117" t="s">
        <v>1487</v>
      </c>
      <c r="O60" s="118" t="s">
        <v>84</v>
      </c>
      <c r="P60" s="118" t="s">
        <v>1208</v>
      </c>
      <c r="Q60" s="117" t="s">
        <v>2143</v>
      </c>
      <c r="V60" s="118" t="s">
        <v>1181</v>
      </c>
      <c r="W60" s="118" t="s">
        <v>3440</v>
      </c>
      <c r="X60" s="117" t="s">
        <v>793</v>
      </c>
      <c r="Z60" s="118" t="s">
        <v>294</v>
      </c>
      <c r="AA60" s="117" t="s">
        <v>587</v>
      </c>
      <c r="AB60" s="118" t="s">
        <v>1130</v>
      </c>
      <c r="AC60" s="117" t="s">
        <v>431</v>
      </c>
      <c r="AD60" s="117" t="s">
        <v>822</v>
      </c>
      <c r="AE60" s="117" t="s">
        <v>124</v>
      </c>
      <c r="AF60" s="117" t="s">
        <v>125</v>
      </c>
      <c r="AG60" s="117" t="s">
        <v>142</v>
      </c>
      <c r="AH60" s="118" t="s">
        <v>2962</v>
      </c>
      <c r="AI60" s="118" t="s">
        <v>3717</v>
      </c>
      <c r="AJ60" s="117" t="s">
        <v>1566</v>
      </c>
      <c r="AK60" s="117" t="s">
        <v>1566</v>
      </c>
      <c r="AL60" s="117" t="s">
        <v>1566</v>
      </c>
      <c r="AM60" s="117" t="s">
        <v>416</v>
      </c>
      <c r="AN60" s="120">
        <v>41479.333333333328</v>
      </c>
      <c r="AO60" s="119">
        <v>43748</v>
      </c>
    </row>
    <row r="61" spans="1:41" ht="27.6" customHeight="1">
      <c r="A61" s="117">
        <v>1108</v>
      </c>
      <c r="B61" s="118" t="s">
        <v>50</v>
      </c>
      <c r="C61" s="118" t="s">
        <v>311</v>
      </c>
      <c r="D61" s="117" t="s">
        <v>2960</v>
      </c>
      <c r="E61" s="118" t="s">
        <v>3393</v>
      </c>
      <c r="F61" s="118" t="s">
        <v>1581</v>
      </c>
      <c r="G61" s="118" t="s">
        <v>1202</v>
      </c>
      <c r="H61" s="118" t="s">
        <v>1462</v>
      </c>
      <c r="I61" s="119">
        <v>41782</v>
      </c>
      <c r="J61" s="119">
        <v>41848</v>
      </c>
      <c r="K61" s="118" t="s">
        <v>1456</v>
      </c>
      <c r="L61" s="118" t="s">
        <v>3158</v>
      </c>
      <c r="M61" s="117" t="s">
        <v>1140</v>
      </c>
      <c r="N61" s="117" t="s">
        <v>1140</v>
      </c>
      <c r="O61" s="118" t="s">
        <v>292</v>
      </c>
      <c r="P61" s="118" t="s">
        <v>2245</v>
      </c>
      <c r="Q61" s="117" t="s">
        <v>2246</v>
      </c>
      <c r="W61" s="118" t="s">
        <v>3444</v>
      </c>
      <c r="X61" s="117" t="s">
        <v>793</v>
      </c>
      <c r="Z61" s="118" t="s">
        <v>294</v>
      </c>
      <c r="AA61" s="117" t="s">
        <v>587</v>
      </c>
      <c r="AC61" s="117" t="s">
        <v>431</v>
      </c>
      <c r="AD61" s="117" t="s">
        <v>822</v>
      </c>
      <c r="AE61" s="117" t="s">
        <v>1182</v>
      </c>
      <c r="AF61" s="117" t="s">
        <v>141</v>
      </c>
      <c r="AG61" s="117" t="s">
        <v>417</v>
      </c>
      <c r="AH61" s="118" t="s">
        <v>3718</v>
      </c>
      <c r="AI61" s="118" t="s">
        <v>3159</v>
      </c>
      <c r="AJ61" s="117" t="s">
        <v>1566</v>
      </c>
      <c r="AK61" s="117" t="s">
        <v>1566</v>
      </c>
      <c r="AM61" s="117" t="s">
        <v>416</v>
      </c>
      <c r="AN61" s="120">
        <v>41773.333333333328</v>
      </c>
      <c r="AO61" s="119">
        <v>43291</v>
      </c>
    </row>
    <row r="62" spans="1:41" ht="27.6" customHeight="1">
      <c r="A62" s="117">
        <v>1234</v>
      </c>
      <c r="B62" s="118" t="s">
        <v>2963</v>
      </c>
      <c r="C62" s="118" t="s">
        <v>311</v>
      </c>
      <c r="D62" s="117" t="s">
        <v>2964</v>
      </c>
      <c r="E62" s="118" t="s">
        <v>3719</v>
      </c>
      <c r="F62" s="118" t="s">
        <v>3445</v>
      </c>
      <c r="G62" s="118" t="s">
        <v>1202</v>
      </c>
      <c r="H62" s="118" t="s">
        <v>1461</v>
      </c>
      <c r="I62" s="119">
        <v>43070</v>
      </c>
      <c r="J62" s="119">
        <v>43090</v>
      </c>
      <c r="K62" s="118" t="s">
        <v>1456</v>
      </c>
      <c r="L62" s="118" t="s">
        <v>2965</v>
      </c>
      <c r="M62" s="117" t="s">
        <v>1140</v>
      </c>
      <c r="N62" s="117" t="s">
        <v>1297</v>
      </c>
      <c r="O62" s="118" t="s">
        <v>269</v>
      </c>
      <c r="P62" s="118" t="s">
        <v>1585</v>
      </c>
      <c r="Q62" s="117" t="s">
        <v>2398</v>
      </c>
      <c r="R62" s="117" t="s">
        <v>587</v>
      </c>
      <c r="T62" s="117" t="s">
        <v>1586</v>
      </c>
      <c r="V62" s="118" t="s">
        <v>2399</v>
      </c>
      <c r="W62" s="118" t="s">
        <v>3446</v>
      </c>
      <c r="X62" s="117" t="s">
        <v>793</v>
      </c>
      <c r="Y62" s="117" t="s">
        <v>587</v>
      </c>
      <c r="Z62" s="118" t="s">
        <v>2966</v>
      </c>
      <c r="AA62" s="117" t="s">
        <v>587</v>
      </c>
      <c r="AC62" s="117" t="s">
        <v>967</v>
      </c>
      <c r="AE62" s="117" t="s">
        <v>124</v>
      </c>
      <c r="AF62" s="117" t="s">
        <v>115</v>
      </c>
      <c r="AG62" s="117" t="s">
        <v>142</v>
      </c>
      <c r="AH62" s="118" t="s">
        <v>3720</v>
      </c>
      <c r="AI62" s="118" t="s">
        <v>3447</v>
      </c>
      <c r="AJ62" s="117" t="s">
        <v>1565</v>
      </c>
      <c r="AK62" s="117" t="s">
        <v>3402</v>
      </c>
      <c r="AL62" s="117" t="s">
        <v>1565</v>
      </c>
      <c r="AM62" s="117" t="s">
        <v>416</v>
      </c>
      <c r="AN62" s="120">
        <v>42404.333333333328</v>
      </c>
      <c r="AO62" s="119">
        <v>43358</v>
      </c>
    </row>
    <row r="63" spans="1:41" ht="27.6" customHeight="1">
      <c r="A63" s="117">
        <v>564</v>
      </c>
      <c r="B63" s="118" t="s">
        <v>484</v>
      </c>
      <c r="C63" s="118" t="s">
        <v>312</v>
      </c>
      <c r="E63" s="118" t="s">
        <v>3393</v>
      </c>
      <c r="F63" s="118" t="s">
        <v>485</v>
      </c>
      <c r="G63" s="118" t="s">
        <v>483</v>
      </c>
      <c r="H63" s="118" t="s">
        <v>594</v>
      </c>
      <c r="L63" s="118" t="s">
        <v>486</v>
      </c>
      <c r="M63" s="117" t="s">
        <v>406</v>
      </c>
      <c r="N63" s="117" t="s">
        <v>406</v>
      </c>
      <c r="AC63" s="117" t="s">
        <v>791</v>
      </c>
      <c r="AH63" s="118" t="s">
        <v>969</v>
      </c>
      <c r="AN63" s="120">
        <v>40084.333333333328</v>
      </c>
      <c r="AO63" s="119">
        <v>40801</v>
      </c>
    </row>
    <row r="64" spans="1:41" ht="27.6" customHeight="1">
      <c r="A64" s="117">
        <v>844</v>
      </c>
      <c r="B64" s="118" t="s">
        <v>1000</v>
      </c>
      <c r="C64" s="118" t="s">
        <v>312</v>
      </c>
      <c r="E64" s="118" t="s">
        <v>3393</v>
      </c>
      <c r="F64" s="118" t="s">
        <v>1589</v>
      </c>
      <c r="G64" s="118" t="s">
        <v>1001</v>
      </c>
      <c r="H64" s="118" t="s">
        <v>968</v>
      </c>
      <c r="I64" s="119">
        <v>40924</v>
      </c>
      <c r="J64" s="119">
        <v>40938</v>
      </c>
      <c r="K64" s="118" t="s">
        <v>1463</v>
      </c>
      <c r="L64" s="118" t="s">
        <v>2014</v>
      </c>
      <c r="M64" s="117" t="s">
        <v>406</v>
      </c>
      <c r="N64" s="117" t="s">
        <v>406</v>
      </c>
      <c r="O64" s="118" t="s">
        <v>269</v>
      </c>
      <c r="P64" s="118" t="s">
        <v>1590</v>
      </c>
      <c r="Q64" s="117" t="s">
        <v>2015</v>
      </c>
      <c r="W64" s="118" t="s">
        <v>3448</v>
      </c>
      <c r="X64" s="117" t="s">
        <v>416</v>
      </c>
      <c r="Z64" s="118" t="s">
        <v>821</v>
      </c>
      <c r="AB64" s="118" t="s">
        <v>1002</v>
      </c>
      <c r="AC64" s="117" t="s">
        <v>967</v>
      </c>
      <c r="AE64" s="117" t="s">
        <v>589</v>
      </c>
      <c r="AF64" s="117" t="s">
        <v>136</v>
      </c>
      <c r="AG64" s="117" t="s">
        <v>417</v>
      </c>
      <c r="AI64" s="118" t="s">
        <v>2016</v>
      </c>
      <c r="AN64" s="120">
        <v>40921.333333333328</v>
      </c>
      <c r="AO64" s="119">
        <v>41167</v>
      </c>
    </row>
    <row r="65" spans="1:41" ht="27.6" customHeight="1">
      <c r="A65" s="117">
        <v>1050</v>
      </c>
      <c r="B65" s="118" t="s">
        <v>1195</v>
      </c>
      <c r="C65" s="118" t="s">
        <v>312</v>
      </c>
      <c r="E65" s="118" t="s">
        <v>3393</v>
      </c>
      <c r="F65" s="118" t="s">
        <v>2180</v>
      </c>
      <c r="G65" s="118" t="s">
        <v>1591</v>
      </c>
      <c r="H65" s="118" t="s">
        <v>968</v>
      </c>
      <c r="I65" s="119">
        <v>41591</v>
      </c>
      <c r="J65" s="119">
        <v>41603</v>
      </c>
      <c r="K65" s="118" t="s">
        <v>792</v>
      </c>
      <c r="L65" s="118" t="s">
        <v>2181</v>
      </c>
      <c r="M65" s="117" t="s">
        <v>194</v>
      </c>
      <c r="N65" s="117" t="s">
        <v>1047</v>
      </c>
      <c r="O65" s="118" t="s">
        <v>292</v>
      </c>
      <c r="P65" s="118" t="s">
        <v>1592</v>
      </c>
      <c r="V65" s="118" t="s">
        <v>1194</v>
      </c>
      <c r="W65" s="118" t="s">
        <v>3449</v>
      </c>
      <c r="X65" s="117" t="s">
        <v>793</v>
      </c>
      <c r="Z65" s="118" t="s">
        <v>706</v>
      </c>
      <c r="AA65" s="117" t="s">
        <v>587</v>
      </c>
      <c r="AC65" s="117" t="s">
        <v>967</v>
      </c>
      <c r="AE65" s="117" t="s">
        <v>589</v>
      </c>
      <c r="AF65" s="117" t="s">
        <v>1067</v>
      </c>
      <c r="AG65" s="117" t="s">
        <v>793</v>
      </c>
      <c r="AJ65" s="117" t="s">
        <v>1566</v>
      </c>
      <c r="AK65" s="117" t="s">
        <v>1566</v>
      </c>
      <c r="AN65" s="120">
        <v>41569.333333333328</v>
      </c>
      <c r="AO65" s="119">
        <v>41897</v>
      </c>
    </row>
    <row r="66" spans="1:41" ht="27.6" customHeight="1">
      <c r="A66" s="117">
        <v>460</v>
      </c>
      <c r="B66" s="118" t="s">
        <v>295</v>
      </c>
      <c r="C66" s="118" t="s">
        <v>312</v>
      </c>
      <c r="E66" s="118" t="s">
        <v>3393</v>
      </c>
      <c r="F66" s="118" t="s">
        <v>1588</v>
      </c>
      <c r="G66" s="118" t="s">
        <v>428</v>
      </c>
      <c r="H66" s="118" t="s">
        <v>304</v>
      </c>
      <c r="I66" s="119">
        <v>40959</v>
      </c>
      <c r="J66" s="119">
        <v>39965</v>
      </c>
      <c r="K66" s="118" t="s">
        <v>1463</v>
      </c>
      <c r="L66" s="118" t="s">
        <v>1946</v>
      </c>
      <c r="M66" s="117" t="s">
        <v>1139</v>
      </c>
      <c r="N66" s="117" t="s">
        <v>1139</v>
      </c>
      <c r="O66" s="118" t="s">
        <v>974</v>
      </c>
      <c r="Q66" s="117" t="s">
        <v>1947</v>
      </c>
      <c r="V66" s="118" t="s">
        <v>429</v>
      </c>
      <c r="Z66" s="118" t="s">
        <v>409</v>
      </c>
      <c r="AB66" s="118" t="s">
        <v>430</v>
      </c>
      <c r="AC66" s="117" t="s">
        <v>791</v>
      </c>
      <c r="AH66" s="118" t="s">
        <v>3160</v>
      </c>
      <c r="AI66" s="118" t="s">
        <v>1948</v>
      </c>
      <c r="AJ66" s="117" t="s">
        <v>1566</v>
      </c>
      <c r="AK66" s="117" t="s">
        <v>1566</v>
      </c>
      <c r="AN66" s="120">
        <v>39835.333333333328</v>
      </c>
      <c r="AO66" s="119">
        <v>43235</v>
      </c>
    </row>
    <row r="67" spans="1:41" ht="27.6" customHeight="1">
      <c r="A67" s="117">
        <v>1217</v>
      </c>
      <c r="B67" s="118" t="s">
        <v>1334</v>
      </c>
      <c r="C67" s="118" t="s">
        <v>312</v>
      </c>
      <c r="D67" s="117" t="s">
        <v>322</v>
      </c>
      <c r="E67" s="118" t="s">
        <v>3393</v>
      </c>
      <c r="F67" s="118" t="s">
        <v>3450</v>
      </c>
      <c r="G67" s="118" t="s">
        <v>1335</v>
      </c>
      <c r="H67" s="118" t="s">
        <v>1462</v>
      </c>
      <c r="I67" s="119">
        <v>42135</v>
      </c>
      <c r="J67" s="119">
        <v>42139</v>
      </c>
      <c r="K67" s="118" t="s">
        <v>280</v>
      </c>
      <c r="L67" s="118" t="s">
        <v>2319</v>
      </c>
      <c r="M67" s="117" t="s">
        <v>1297</v>
      </c>
      <c r="N67" s="117" t="s">
        <v>1297</v>
      </c>
      <c r="O67" s="118" t="s">
        <v>820</v>
      </c>
      <c r="P67" s="118" t="s">
        <v>2320</v>
      </c>
      <c r="Q67" s="117" t="s">
        <v>2321</v>
      </c>
      <c r="R67" s="117" t="s">
        <v>793</v>
      </c>
      <c r="S67" s="117" t="s">
        <v>1594</v>
      </c>
      <c r="T67" s="117" t="s">
        <v>1595</v>
      </c>
      <c r="U67" s="117" t="s">
        <v>1596</v>
      </c>
      <c r="V67" s="118" t="s">
        <v>2322</v>
      </c>
      <c r="W67" s="118" t="s">
        <v>3451</v>
      </c>
      <c r="X67" s="117" t="s">
        <v>793</v>
      </c>
      <c r="Y67" s="117" t="s">
        <v>416</v>
      </c>
      <c r="Z67" s="118" t="s">
        <v>1587</v>
      </c>
      <c r="AA67" s="117" t="s">
        <v>587</v>
      </c>
      <c r="AC67" s="117" t="s">
        <v>967</v>
      </c>
      <c r="AE67" s="117" t="s">
        <v>980</v>
      </c>
      <c r="AF67" s="117" t="s">
        <v>125</v>
      </c>
      <c r="AG67" s="117" t="s">
        <v>168</v>
      </c>
      <c r="AH67" s="118" t="s">
        <v>3721</v>
      </c>
      <c r="AI67" s="118" t="s">
        <v>3452</v>
      </c>
      <c r="AJ67" s="117" t="s">
        <v>1566</v>
      </c>
      <c r="AK67" s="117" t="s">
        <v>3402</v>
      </c>
      <c r="AL67" s="117" t="s">
        <v>1565</v>
      </c>
      <c r="AM67" s="117" t="s">
        <v>416</v>
      </c>
      <c r="AN67" s="120">
        <v>42107.333333333328</v>
      </c>
      <c r="AO67" s="119">
        <v>43480</v>
      </c>
    </row>
    <row r="68" spans="1:41" ht="27.6" customHeight="1">
      <c r="A68" s="117">
        <v>1413</v>
      </c>
      <c r="B68" s="118" t="s">
        <v>3460</v>
      </c>
      <c r="C68" s="118" t="s">
        <v>2967</v>
      </c>
      <c r="D68" s="117" t="s">
        <v>3722</v>
      </c>
      <c r="E68" s="118" t="s">
        <v>3393</v>
      </c>
      <c r="F68" s="118" t="s">
        <v>3723</v>
      </c>
      <c r="G68" s="118" t="s">
        <v>2970</v>
      </c>
      <c r="H68" s="118" t="s">
        <v>968</v>
      </c>
      <c r="I68" s="119">
        <v>43291</v>
      </c>
      <c r="K68" s="118" t="s">
        <v>792</v>
      </c>
      <c r="L68" s="118" t="s">
        <v>3724</v>
      </c>
      <c r="M68" s="117" t="s">
        <v>1140</v>
      </c>
      <c r="N68" s="117" t="s">
        <v>2931</v>
      </c>
      <c r="O68" s="118" t="s">
        <v>3725</v>
      </c>
      <c r="P68" s="118" t="s">
        <v>3726</v>
      </c>
      <c r="R68" s="117" t="s">
        <v>587</v>
      </c>
      <c r="S68" s="117" t="s">
        <v>1765</v>
      </c>
      <c r="T68" s="117" t="s">
        <v>2974</v>
      </c>
      <c r="U68" s="117" t="s">
        <v>3727</v>
      </c>
      <c r="V68" s="118" t="s">
        <v>3461</v>
      </c>
      <c r="W68" s="118" t="s">
        <v>3728</v>
      </c>
      <c r="X68" s="117" t="s">
        <v>416</v>
      </c>
      <c r="Y68" s="117" t="s">
        <v>416</v>
      </c>
      <c r="Z68" s="118" t="s">
        <v>2498</v>
      </c>
      <c r="AA68" s="117" t="s">
        <v>587</v>
      </c>
      <c r="AB68" s="118" t="s">
        <v>3179</v>
      </c>
      <c r="AC68" s="117" t="s">
        <v>967</v>
      </c>
      <c r="AD68" s="117" t="s">
        <v>3087</v>
      </c>
      <c r="AE68" s="117" t="s">
        <v>124</v>
      </c>
      <c r="AF68" s="117" t="s">
        <v>125</v>
      </c>
      <c r="AG68" s="117" t="s">
        <v>142</v>
      </c>
      <c r="AI68" s="118" t="s">
        <v>3965</v>
      </c>
      <c r="AJ68" s="117" t="s">
        <v>1565</v>
      </c>
      <c r="AK68" s="117" t="s">
        <v>1566</v>
      </c>
      <c r="AL68" s="117" t="s">
        <v>1566</v>
      </c>
      <c r="AM68" s="117" t="s">
        <v>416</v>
      </c>
      <c r="AN68" s="120">
        <v>43182.333333333328</v>
      </c>
      <c r="AO68" s="119">
        <v>43358</v>
      </c>
    </row>
    <row r="69" spans="1:41" ht="27.6" customHeight="1">
      <c r="A69" s="117">
        <v>1430</v>
      </c>
      <c r="B69" s="118" t="s">
        <v>3729</v>
      </c>
      <c r="C69" s="118" t="s">
        <v>2967</v>
      </c>
      <c r="E69" s="118" t="s">
        <v>3395</v>
      </c>
      <c r="F69" s="118" t="s">
        <v>3730</v>
      </c>
      <c r="G69" s="118" t="s">
        <v>3731</v>
      </c>
      <c r="H69" s="118" t="s">
        <v>968</v>
      </c>
      <c r="I69" s="119">
        <v>43332</v>
      </c>
      <c r="K69" s="118" t="s">
        <v>1333</v>
      </c>
      <c r="L69" s="118" t="s">
        <v>3732</v>
      </c>
      <c r="M69" s="117" t="s">
        <v>1140</v>
      </c>
      <c r="N69" s="117" t="s">
        <v>1379</v>
      </c>
      <c r="O69" s="118" t="s">
        <v>820</v>
      </c>
      <c r="P69" s="118" t="s">
        <v>3733</v>
      </c>
      <c r="R69" s="117" t="s">
        <v>416</v>
      </c>
      <c r="S69" s="117" t="s">
        <v>3734</v>
      </c>
      <c r="T69" s="117" t="s">
        <v>3735</v>
      </c>
      <c r="V69" s="118" t="s">
        <v>3736</v>
      </c>
      <c r="W69" s="118" t="s">
        <v>3737</v>
      </c>
      <c r="X69" s="117" t="s">
        <v>285</v>
      </c>
      <c r="Y69" s="117" t="s">
        <v>416</v>
      </c>
      <c r="Z69" s="118" t="s">
        <v>3350</v>
      </c>
      <c r="AA69" s="117" t="s">
        <v>587</v>
      </c>
      <c r="AC69" s="117" t="s">
        <v>967</v>
      </c>
      <c r="AE69" s="117" t="s">
        <v>124</v>
      </c>
      <c r="AF69" s="117" t="s">
        <v>125</v>
      </c>
      <c r="AG69" s="117" t="s">
        <v>142</v>
      </c>
      <c r="AI69" s="118" t="s">
        <v>3738</v>
      </c>
      <c r="AJ69" s="117" t="s">
        <v>1566</v>
      </c>
      <c r="AK69" s="117" t="s">
        <v>1566</v>
      </c>
      <c r="AL69" s="117" t="s">
        <v>2553</v>
      </c>
      <c r="AM69" s="117" t="s">
        <v>416</v>
      </c>
      <c r="AN69" s="120">
        <v>43255.333333333328</v>
      </c>
      <c r="AO69" s="119">
        <v>43358</v>
      </c>
    </row>
    <row r="70" spans="1:41" ht="27.6" customHeight="1">
      <c r="A70" s="117">
        <v>1316</v>
      </c>
      <c r="B70" s="118" t="s">
        <v>2523</v>
      </c>
      <c r="C70" s="118" t="s">
        <v>2967</v>
      </c>
      <c r="D70" s="117" t="s">
        <v>2968</v>
      </c>
      <c r="E70" s="118" t="s">
        <v>3395</v>
      </c>
      <c r="F70" s="118" t="s">
        <v>2524</v>
      </c>
      <c r="G70" s="118" t="s">
        <v>2525</v>
      </c>
      <c r="H70" s="118" t="s">
        <v>304</v>
      </c>
      <c r="I70" s="119">
        <v>42801</v>
      </c>
      <c r="J70" s="119">
        <v>42895</v>
      </c>
      <c r="K70" s="118" t="s">
        <v>792</v>
      </c>
      <c r="L70" s="118" t="s">
        <v>2526</v>
      </c>
      <c r="M70" s="117" t="s">
        <v>1139</v>
      </c>
      <c r="N70" s="117" t="s">
        <v>1384</v>
      </c>
      <c r="O70" s="118" t="s">
        <v>292</v>
      </c>
      <c r="P70" s="118" t="s">
        <v>2527</v>
      </c>
      <c r="Q70" s="117" t="s">
        <v>2528</v>
      </c>
      <c r="R70" s="117" t="s">
        <v>587</v>
      </c>
      <c r="S70" s="117" t="s">
        <v>2529</v>
      </c>
      <c r="T70" s="117" t="s">
        <v>2530</v>
      </c>
      <c r="V70" s="118" t="s">
        <v>2531</v>
      </c>
      <c r="W70" s="118" t="s">
        <v>3739</v>
      </c>
      <c r="X70" s="117" t="s">
        <v>285</v>
      </c>
      <c r="Y70" s="117" t="s">
        <v>416</v>
      </c>
      <c r="Z70" s="118" t="s">
        <v>2532</v>
      </c>
      <c r="AA70" s="117" t="s">
        <v>416</v>
      </c>
      <c r="AC70" s="117" t="s">
        <v>967</v>
      </c>
      <c r="AH70" s="118" t="s">
        <v>3161</v>
      </c>
      <c r="AI70" s="118" t="s">
        <v>2773</v>
      </c>
      <c r="AJ70" s="117" t="s">
        <v>1566</v>
      </c>
      <c r="AK70" s="117" t="s">
        <v>3402</v>
      </c>
      <c r="AL70" s="117" t="s">
        <v>1565</v>
      </c>
      <c r="AM70" s="117" t="s">
        <v>416</v>
      </c>
      <c r="AN70" s="120">
        <v>42768.333333333328</v>
      </c>
      <c r="AO70" s="119">
        <v>43235</v>
      </c>
    </row>
    <row r="71" spans="1:41" ht="27.6" customHeight="1">
      <c r="A71" s="117">
        <v>846</v>
      </c>
      <c r="B71" s="118" t="s">
        <v>1051</v>
      </c>
      <c r="C71" s="118" t="s">
        <v>313</v>
      </c>
      <c r="E71" s="118" t="s">
        <v>3393</v>
      </c>
      <c r="F71" s="118" t="s">
        <v>1925</v>
      </c>
      <c r="G71" s="118" t="s">
        <v>1032</v>
      </c>
      <c r="H71" s="118" t="s">
        <v>594</v>
      </c>
      <c r="L71" s="118" t="s">
        <v>2484</v>
      </c>
      <c r="M71" s="117" t="s">
        <v>1046</v>
      </c>
      <c r="N71" s="117" t="s">
        <v>1046</v>
      </c>
      <c r="AC71" s="117" t="s">
        <v>791</v>
      </c>
      <c r="AH71" s="118" t="s">
        <v>969</v>
      </c>
      <c r="AI71" s="118" t="s">
        <v>1187</v>
      </c>
      <c r="AN71" s="120">
        <v>42705.333333333328</v>
      </c>
      <c r="AO71" s="119">
        <v>42384</v>
      </c>
    </row>
    <row r="72" spans="1:41" ht="27.6" customHeight="1">
      <c r="A72" s="117">
        <v>847</v>
      </c>
      <c r="B72" s="118" t="s">
        <v>1006</v>
      </c>
      <c r="C72" s="118" t="s">
        <v>313</v>
      </c>
      <c r="E72" s="118" t="s">
        <v>3393</v>
      </c>
      <c r="F72" s="118" t="s">
        <v>1603</v>
      </c>
      <c r="G72" s="118" t="s">
        <v>1032</v>
      </c>
      <c r="H72" s="118" t="s">
        <v>594</v>
      </c>
      <c r="L72" s="118" t="s">
        <v>2485</v>
      </c>
      <c r="M72" s="117" t="s">
        <v>1046</v>
      </c>
      <c r="N72" s="117" t="s">
        <v>1046</v>
      </c>
      <c r="V72" s="118" t="s">
        <v>2576</v>
      </c>
      <c r="AC72" s="117" t="s">
        <v>791</v>
      </c>
      <c r="AH72" s="118" t="s">
        <v>969</v>
      </c>
      <c r="AI72" s="118" t="s">
        <v>2577</v>
      </c>
      <c r="AN72" s="120">
        <v>42706.333333333328</v>
      </c>
      <c r="AO72" s="119">
        <v>42384</v>
      </c>
    </row>
    <row r="73" spans="1:41" ht="27.6" customHeight="1">
      <c r="A73" s="117">
        <v>815</v>
      </c>
      <c r="B73" s="118" t="s">
        <v>208</v>
      </c>
      <c r="C73" s="118" t="s">
        <v>313</v>
      </c>
      <c r="D73" s="117" t="s">
        <v>284</v>
      </c>
      <c r="E73" s="118" t="s">
        <v>3393</v>
      </c>
      <c r="F73" s="118" t="s">
        <v>1600</v>
      </c>
      <c r="G73" s="118" t="s">
        <v>266</v>
      </c>
      <c r="H73" s="118" t="s">
        <v>968</v>
      </c>
      <c r="I73" s="119">
        <v>40826</v>
      </c>
      <c r="J73" s="119">
        <v>40826</v>
      </c>
      <c r="K73" s="118" t="s">
        <v>792</v>
      </c>
      <c r="L73" s="118" t="s">
        <v>2000</v>
      </c>
      <c r="M73" s="117" t="s">
        <v>406</v>
      </c>
      <c r="N73" s="117" t="s">
        <v>406</v>
      </c>
      <c r="O73" s="118" t="s">
        <v>283</v>
      </c>
      <c r="P73" s="118" t="s">
        <v>1601</v>
      </c>
      <c r="W73" s="118" t="s">
        <v>3453</v>
      </c>
      <c r="X73" s="117" t="s">
        <v>416</v>
      </c>
      <c r="Z73" s="118" t="s">
        <v>706</v>
      </c>
      <c r="AB73" s="118" t="s">
        <v>1602</v>
      </c>
      <c r="AC73" s="117" t="s">
        <v>967</v>
      </c>
      <c r="AE73" s="117" t="s">
        <v>109</v>
      </c>
      <c r="AF73" s="117" t="s">
        <v>415</v>
      </c>
      <c r="AG73" s="117" t="s">
        <v>138</v>
      </c>
      <c r="AH73" s="118" t="s">
        <v>2001</v>
      </c>
      <c r="AI73" s="118" t="s">
        <v>2002</v>
      </c>
      <c r="AM73" s="117" t="s">
        <v>416</v>
      </c>
      <c r="AN73" s="120">
        <v>40808.333333333328</v>
      </c>
      <c r="AO73" s="119">
        <v>41532</v>
      </c>
    </row>
    <row r="74" spans="1:41" ht="27.6" customHeight="1">
      <c r="A74" s="117">
        <v>371</v>
      </c>
      <c r="B74" s="118" t="s">
        <v>973</v>
      </c>
      <c r="C74" s="118" t="s">
        <v>313</v>
      </c>
      <c r="E74" s="118" t="s">
        <v>3393</v>
      </c>
      <c r="F74" s="118" t="s">
        <v>1597</v>
      </c>
      <c r="G74" s="118" t="s">
        <v>408</v>
      </c>
      <c r="H74" s="118" t="s">
        <v>968</v>
      </c>
      <c r="I74" s="119">
        <v>41704</v>
      </c>
      <c r="J74" s="119">
        <v>41715</v>
      </c>
      <c r="K74" s="118" t="s">
        <v>792</v>
      </c>
      <c r="L74" s="118" t="s">
        <v>2154</v>
      </c>
      <c r="M74" s="117" t="s">
        <v>90</v>
      </c>
      <c r="N74" s="117" t="s">
        <v>90</v>
      </c>
      <c r="O74" s="118" t="s">
        <v>283</v>
      </c>
      <c r="P74" s="118" t="s">
        <v>1598</v>
      </c>
      <c r="Q74" s="117" t="s">
        <v>2155</v>
      </c>
      <c r="V74" s="118" t="s">
        <v>712</v>
      </c>
      <c r="W74" s="118" t="s">
        <v>3454</v>
      </c>
      <c r="X74" s="117" t="s">
        <v>793</v>
      </c>
      <c r="Z74" s="118" t="s">
        <v>706</v>
      </c>
      <c r="AA74" s="117" t="s">
        <v>587</v>
      </c>
      <c r="AB74" s="118" t="s">
        <v>53</v>
      </c>
      <c r="AC74" s="117" t="s">
        <v>967</v>
      </c>
      <c r="AE74" s="117" t="s">
        <v>707</v>
      </c>
      <c r="AF74" s="117" t="s">
        <v>54</v>
      </c>
      <c r="AG74" s="117" t="s">
        <v>140</v>
      </c>
      <c r="AH74" s="118" t="s">
        <v>2156</v>
      </c>
      <c r="AI74" s="118" t="s">
        <v>2157</v>
      </c>
      <c r="AM74" s="117" t="s">
        <v>416</v>
      </c>
      <c r="AN74" s="120">
        <v>41456.333333333328</v>
      </c>
      <c r="AO74" s="119">
        <v>42019</v>
      </c>
    </row>
    <row r="75" spans="1:41" ht="27.6" customHeight="1">
      <c r="A75" s="117">
        <v>1188</v>
      </c>
      <c r="B75" s="118" t="s">
        <v>1301</v>
      </c>
      <c r="C75" s="118" t="s">
        <v>313</v>
      </c>
      <c r="D75" s="117" t="s">
        <v>1240</v>
      </c>
      <c r="E75" s="118" t="s">
        <v>3393</v>
      </c>
      <c r="F75" s="118" t="s">
        <v>1610</v>
      </c>
      <c r="G75" s="118" t="s">
        <v>1302</v>
      </c>
      <c r="H75" s="118" t="s">
        <v>968</v>
      </c>
      <c r="I75" s="119">
        <v>42179</v>
      </c>
      <c r="J75" s="119">
        <v>42192</v>
      </c>
      <c r="K75" s="118" t="s">
        <v>280</v>
      </c>
      <c r="L75" s="118" t="s">
        <v>2331</v>
      </c>
      <c r="M75" s="117" t="s">
        <v>1050</v>
      </c>
      <c r="N75" s="117" t="s">
        <v>1046</v>
      </c>
      <c r="O75" s="118" t="s">
        <v>411</v>
      </c>
      <c r="P75" s="118" t="s">
        <v>1611</v>
      </c>
      <c r="Q75" s="117" t="s">
        <v>2332</v>
      </c>
      <c r="R75" s="117" t="s">
        <v>416</v>
      </c>
      <c r="T75" s="117" t="s">
        <v>1612</v>
      </c>
      <c r="U75" s="117" t="s">
        <v>3455</v>
      </c>
      <c r="V75" s="118" t="s">
        <v>712</v>
      </c>
      <c r="W75" s="118" t="s">
        <v>3456</v>
      </c>
      <c r="X75" s="117" t="s">
        <v>793</v>
      </c>
      <c r="Y75" s="117" t="s">
        <v>793</v>
      </c>
      <c r="Z75" s="118" t="s">
        <v>282</v>
      </c>
      <c r="AC75" s="117" t="s">
        <v>967</v>
      </c>
      <c r="AE75" s="117" t="s">
        <v>589</v>
      </c>
      <c r="AF75" s="117" t="s">
        <v>793</v>
      </c>
      <c r="AG75" s="117" t="s">
        <v>793</v>
      </c>
      <c r="AN75" s="120">
        <v>42158.333333333328</v>
      </c>
      <c r="AO75" s="119">
        <v>42262</v>
      </c>
    </row>
    <row r="76" spans="1:41" ht="27.6" customHeight="1">
      <c r="A76" s="117">
        <v>1363</v>
      </c>
      <c r="B76" s="118" t="s">
        <v>3162</v>
      </c>
      <c r="C76" s="118" t="s">
        <v>313</v>
      </c>
      <c r="D76" s="117" t="s">
        <v>2967</v>
      </c>
      <c r="E76" s="118" t="s">
        <v>3393</v>
      </c>
      <c r="F76" s="118" t="s">
        <v>3163</v>
      </c>
      <c r="G76" s="118" t="s">
        <v>2774</v>
      </c>
      <c r="H76" s="118" t="s">
        <v>968</v>
      </c>
      <c r="I76" s="119">
        <v>43168</v>
      </c>
      <c r="J76" s="119">
        <v>43201</v>
      </c>
      <c r="K76" s="118" t="s">
        <v>1456</v>
      </c>
      <c r="L76" s="118" t="s">
        <v>3164</v>
      </c>
      <c r="M76" s="117" t="s">
        <v>1140</v>
      </c>
      <c r="N76" s="117" t="s">
        <v>1307</v>
      </c>
      <c r="O76" s="118" t="s">
        <v>418</v>
      </c>
      <c r="P76" s="118" t="s">
        <v>2775</v>
      </c>
      <c r="Q76" s="117" t="s">
        <v>3165</v>
      </c>
      <c r="R76" s="117" t="s">
        <v>587</v>
      </c>
      <c r="S76" s="117" t="s">
        <v>3166</v>
      </c>
      <c r="T76" s="117" t="s">
        <v>2776</v>
      </c>
      <c r="U76" s="117" t="s">
        <v>2777</v>
      </c>
      <c r="V76" s="118" t="s">
        <v>2778</v>
      </c>
      <c r="W76" s="118" t="s">
        <v>2779</v>
      </c>
      <c r="X76" s="117" t="s">
        <v>587</v>
      </c>
      <c r="Y76" s="117" t="s">
        <v>416</v>
      </c>
      <c r="Z76" s="118" t="s">
        <v>3167</v>
      </c>
      <c r="AA76" s="117" t="s">
        <v>587</v>
      </c>
      <c r="AB76" s="118" t="s">
        <v>2780</v>
      </c>
      <c r="AC76" s="117" t="s">
        <v>431</v>
      </c>
      <c r="AD76" s="117" t="s">
        <v>822</v>
      </c>
      <c r="AE76" s="117" t="s">
        <v>121</v>
      </c>
      <c r="AF76" s="117" t="s">
        <v>3168</v>
      </c>
      <c r="AG76" s="117" t="s">
        <v>143</v>
      </c>
      <c r="AH76" s="118" t="s">
        <v>3740</v>
      </c>
      <c r="AI76" s="118" t="s">
        <v>3169</v>
      </c>
      <c r="AJ76" s="117" t="s">
        <v>1565</v>
      </c>
      <c r="AK76" s="117" t="s">
        <v>3402</v>
      </c>
      <c r="AL76" s="117" t="s">
        <v>1566</v>
      </c>
      <c r="AM76" s="117" t="s">
        <v>416</v>
      </c>
      <c r="AN76" s="120">
        <v>43007.333333333328</v>
      </c>
      <c r="AO76" s="119">
        <v>43358</v>
      </c>
    </row>
    <row r="77" spans="1:41" ht="27.6" customHeight="1">
      <c r="A77" s="117">
        <v>1380</v>
      </c>
      <c r="B77" s="118" t="s">
        <v>2969</v>
      </c>
      <c r="C77" s="118" t="s">
        <v>313</v>
      </c>
      <c r="D77" s="117" t="s">
        <v>3085</v>
      </c>
      <c r="E77" s="118" t="s">
        <v>3393</v>
      </c>
      <c r="F77" s="118" t="s">
        <v>3086</v>
      </c>
      <c r="G77" s="118" t="s">
        <v>2970</v>
      </c>
      <c r="H77" s="118" t="s">
        <v>968</v>
      </c>
      <c r="K77" s="118" t="s">
        <v>1456</v>
      </c>
      <c r="L77" s="118" t="s">
        <v>2971</v>
      </c>
      <c r="M77" s="117" t="s">
        <v>1140</v>
      </c>
      <c r="N77" s="117" t="s">
        <v>2931</v>
      </c>
      <c r="O77" s="118" t="s">
        <v>292</v>
      </c>
      <c r="P77" s="118" t="s">
        <v>2972</v>
      </c>
      <c r="Q77" s="117" t="s">
        <v>2973</v>
      </c>
      <c r="R77" s="117" t="s">
        <v>587</v>
      </c>
      <c r="T77" s="117" t="s">
        <v>2974</v>
      </c>
      <c r="U77" s="117" t="s">
        <v>2975</v>
      </c>
      <c r="V77" s="118" t="s">
        <v>2976</v>
      </c>
      <c r="W77" s="118" t="s">
        <v>2977</v>
      </c>
      <c r="X77" s="117" t="s">
        <v>587</v>
      </c>
      <c r="Y77" s="117" t="s">
        <v>416</v>
      </c>
      <c r="Z77" s="118" t="s">
        <v>2978</v>
      </c>
      <c r="AA77" s="117" t="s">
        <v>587</v>
      </c>
      <c r="AB77" s="118" t="s">
        <v>2979</v>
      </c>
      <c r="AC77" s="117" t="s">
        <v>431</v>
      </c>
      <c r="AD77" s="117" t="s">
        <v>3087</v>
      </c>
      <c r="AE77" s="117" t="s">
        <v>124</v>
      </c>
      <c r="AF77" s="117" t="s">
        <v>125</v>
      </c>
      <c r="AG77" s="117" t="s">
        <v>142</v>
      </c>
      <c r="AI77" s="118" t="s">
        <v>2980</v>
      </c>
      <c r="AJ77" s="117" t="s">
        <v>2553</v>
      </c>
      <c r="AM77" s="117" t="s">
        <v>416</v>
      </c>
      <c r="AN77" s="120">
        <v>43049.333333333328</v>
      </c>
      <c r="AO77" s="119">
        <v>43358</v>
      </c>
    </row>
    <row r="78" spans="1:41" ht="27.6" customHeight="1">
      <c r="A78" s="117">
        <v>1391</v>
      </c>
      <c r="B78" s="118" t="s">
        <v>3170</v>
      </c>
      <c r="C78" s="118" t="s">
        <v>313</v>
      </c>
      <c r="D78" s="117" t="s">
        <v>3171</v>
      </c>
      <c r="E78" s="118" t="s">
        <v>3393</v>
      </c>
      <c r="F78" s="118" t="s">
        <v>3457</v>
      </c>
      <c r="G78" s="118" t="s">
        <v>3172</v>
      </c>
      <c r="H78" s="118" t="s">
        <v>968</v>
      </c>
      <c r="I78" s="119">
        <v>43175</v>
      </c>
      <c r="J78" s="119">
        <v>43228</v>
      </c>
      <c r="K78" s="118" t="s">
        <v>792</v>
      </c>
      <c r="L78" s="118" t="s">
        <v>3173</v>
      </c>
      <c r="M78" s="117" t="s">
        <v>1140</v>
      </c>
      <c r="N78" s="117" t="s">
        <v>1307</v>
      </c>
      <c r="O78" s="118" t="s">
        <v>283</v>
      </c>
      <c r="P78" s="118" t="s">
        <v>3458</v>
      </c>
      <c r="R78" s="117" t="s">
        <v>587</v>
      </c>
      <c r="T78" s="117" t="s">
        <v>3174</v>
      </c>
      <c r="W78" s="118" t="s">
        <v>3459</v>
      </c>
      <c r="X78" s="117" t="s">
        <v>793</v>
      </c>
      <c r="Y78" s="117" t="s">
        <v>416</v>
      </c>
      <c r="Z78" s="118" t="s">
        <v>3175</v>
      </c>
      <c r="AA78" s="117" t="s">
        <v>587</v>
      </c>
      <c r="AB78" s="118" t="s">
        <v>3176</v>
      </c>
      <c r="AC78" s="117" t="s">
        <v>431</v>
      </c>
      <c r="AD78" s="117" t="s">
        <v>822</v>
      </c>
      <c r="AE78" s="117" t="s">
        <v>3177</v>
      </c>
      <c r="AF78" s="117" t="s">
        <v>135</v>
      </c>
      <c r="AG78" s="117" t="s">
        <v>169</v>
      </c>
      <c r="AI78" s="118" t="s">
        <v>3178</v>
      </c>
      <c r="AJ78" s="117" t="s">
        <v>1565</v>
      </c>
      <c r="AK78" s="117" t="s">
        <v>1566</v>
      </c>
      <c r="AL78" s="117" t="s">
        <v>1566</v>
      </c>
      <c r="AM78" s="117" t="s">
        <v>416</v>
      </c>
      <c r="AN78" s="120">
        <v>43126.333333333328</v>
      </c>
      <c r="AO78" s="119">
        <v>43358</v>
      </c>
    </row>
    <row r="79" spans="1:41" ht="27.6" customHeight="1">
      <c r="A79" s="117">
        <v>1144</v>
      </c>
      <c r="B79" s="118" t="s">
        <v>1236</v>
      </c>
      <c r="C79" s="118" t="s">
        <v>313</v>
      </c>
      <c r="E79" s="118" t="s">
        <v>3393</v>
      </c>
      <c r="F79" s="118" t="s">
        <v>1604</v>
      </c>
      <c r="G79" s="118" t="s">
        <v>1237</v>
      </c>
      <c r="H79" s="118" t="s">
        <v>304</v>
      </c>
      <c r="I79" s="119">
        <v>42023</v>
      </c>
      <c r="J79" s="119">
        <v>42087</v>
      </c>
      <c r="K79" s="118" t="s">
        <v>792</v>
      </c>
      <c r="L79" s="118" t="s">
        <v>2290</v>
      </c>
      <c r="M79" s="117" t="s">
        <v>1139</v>
      </c>
      <c r="N79" s="117" t="s">
        <v>66</v>
      </c>
      <c r="O79" s="118" t="s">
        <v>819</v>
      </c>
      <c r="P79" s="118" t="s">
        <v>1605</v>
      </c>
      <c r="Q79" s="117" t="s">
        <v>2291</v>
      </c>
      <c r="V79" s="118" t="s">
        <v>15</v>
      </c>
      <c r="W79" s="118" t="s">
        <v>3454</v>
      </c>
      <c r="X79" s="117" t="s">
        <v>416</v>
      </c>
      <c r="Z79" s="118" t="s">
        <v>706</v>
      </c>
      <c r="AA79" s="117" t="s">
        <v>587</v>
      </c>
      <c r="AB79" s="118" t="s">
        <v>2292</v>
      </c>
      <c r="AC79" s="117" t="s">
        <v>431</v>
      </c>
      <c r="AD79" s="117" t="s">
        <v>822</v>
      </c>
      <c r="AE79" s="117" t="s">
        <v>293</v>
      </c>
      <c r="AF79" s="117" t="s">
        <v>793</v>
      </c>
      <c r="AG79" s="117" t="s">
        <v>793</v>
      </c>
      <c r="AH79" s="118" t="s">
        <v>2293</v>
      </c>
      <c r="AI79" s="118" t="s">
        <v>3180</v>
      </c>
      <c r="AJ79" s="117" t="s">
        <v>1565</v>
      </c>
      <c r="AK79" s="117" t="s">
        <v>1566</v>
      </c>
      <c r="AM79" s="117" t="s">
        <v>416</v>
      </c>
      <c r="AN79" s="120">
        <v>41919.333333333328</v>
      </c>
      <c r="AO79" s="119">
        <v>43235</v>
      </c>
    </row>
    <row r="80" spans="1:41" ht="27.6" customHeight="1">
      <c r="A80" s="117">
        <v>1311</v>
      </c>
      <c r="B80" s="118" t="s">
        <v>2513</v>
      </c>
      <c r="C80" s="118" t="s">
        <v>313</v>
      </c>
      <c r="D80" s="117" t="s">
        <v>330</v>
      </c>
      <c r="E80" s="118" t="s">
        <v>3393</v>
      </c>
      <c r="F80" s="118" t="s">
        <v>2514</v>
      </c>
      <c r="G80" s="118" t="s">
        <v>797</v>
      </c>
      <c r="H80" s="118" t="s">
        <v>306</v>
      </c>
      <c r="I80" s="119">
        <v>42790</v>
      </c>
      <c r="J80" s="119">
        <v>42811</v>
      </c>
      <c r="K80" s="118" t="s">
        <v>1453</v>
      </c>
      <c r="L80" s="118" t="s">
        <v>2515</v>
      </c>
      <c r="M80" s="117" t="s">
        <v>1140</v>
      </c>
      <c r="N80" s="117" t="s">
        <v>1297</v>
      </c>
      <c r="O80" s="118" t="s">
        <v>283</v>
      </c>
      <c r="P80" s="118" t="s">
        <v>2516</v>
      </c>
      <c r="S80" s="117" t="s">
        <v>2517</v>
      </c>
      <c r="T80" s="117" t="s">
        <v>1613</v>
      </c>
      <c r="U80" s="117" t="s">
        <v>2518</v>
      </c>
      <c r="V80" s="118" t="s">
        <v>712</v>
      </c>
      <c r="W80" s="118" t="s">
        <v>3463</v>
      </c>
      <c r="X80" s="117" t="s">
        <v>587</v>
      </c>
      <c r="Y80" s="117" t="s">
        <v>416</v>
      </c>
      <c r="Z80" s="118" t="s">
        <v>409</v>
      </c>
      <c r="AA80" s="117" t="s">
        <v>416</v>
      </c>
      <c r="AB80" s="118" t="s">
        <v>2519</v>
      </c>
      <c r="AC80" s="117" t="s">
        <v>431</v>
      </c>
      <c r="AD80" s="117" t="s">
        <v>822</v>
      </c>
      <c r="AE80" s="117" t="s">
        <v>1131</v>
      </c>
      <c r="AF80" s="117" t="s">
        <v>1132</v>
      </c>
      <c r="AG80" s="117" t="s">
        <v>134</v>
      </c>
      <c r="AH80" s="118" t="s">
        <v>3741</v>
      </c>
      <c r="AI80" s="118" t="s">
        <v>3182</v>
      </c>
      <c r="AJ80" s="117" t="s">
        <v>1565</v>
      </c>
      <c r="AK80" s="117" t="s">
        <v>1566</v>
      </c>
      <c r="AL80" s="117" t="s">
        <v>1566</v>
      </c>
      <c r="AM80" s="117" t="s">
        <v>416</v>
      </c>
      <c r="AN80" s="120">
        <v>42766.333333333328</v>
      </c>
      <c r="AO80" s="119">
        <v>43358</v>
      </c>
    </row>
    <row r="81" spans="1:41" ht="27.6" customHeight="1">
      <c r="A81" s="117">
        <v>1186</v>
      </c>
      <c r="B81" s="118" t="s">
        <v>1303</v>
      </c>
      <c r="C81" s="118" t="s">
        <v>313</v>
      </c>
      <c r="D81" s="117" t="s">
        <v>2981</v>
      </c>
      <c r="E81" s="118" t="s">
        <v>3393</v>
      </c>
      <c r="F81" s="118" t="s">
        <v>1606</v>
      </c>
      <c r="G81" s="118" t="s">
        <v>797</v>
      </c>
      <c r="H81" s="118" t="s">
        <v>268</v>
      </c>
      <c r="I81" s="119">
        <v>42185</v>
      </c>
      <c r="J81" s="119">
        <v>42205</v>
      </c>
      <c r="K81" s="118" t="s">
        <v>1456</v>
      </c>
      <c r="L81" s="118" t="s">
        <v>2326</v>
      </c>
      <c r="M81" s="117" t="s">
        <v>1072</v>
      </c>
      <c r="N81" s="117" t="s">
        <v>1047</v>
      </c>
      <c r="O81" s="118" t="s">
        <v>292</v>
      </c>
      <c r="P81" s="118" t="s">
        <v>1607</v>
      </c>
      <c r="Q81" s="117" t="s">
        <v>2327</v>
      </c>
      <c r="R81" s="117" t="s">
        <v>587</v>
      </c>
      <c r="S81" s="117" t="s">
        <v>1608</v>
      </c>
      <c r="T81" s="117" t="s">
        <v>1609</v>
      </c>
      <c r="U81" s="117" t="s">
        <v>793</v>
      </c>
      <c r="V81" s="118" t="s">
        <v>712</v>
      </c>
      <c r="W81" s="118" t="s">
        <v>3464</v>
      </c>
      <c r="X81" s="117" t="s">
        <v>416</v>
      </c>
      <c r="Y81" s="117" t="s">
        <v>416</v>
      </c>
      <c r="Z81" s="118" t="s">
        <v>409</v>
      </c>
      <c r="AA81" s="117" t="s">
        <v>416</v>
      </c>
      <c r="AB81" s="118" t="s">
        <v>2328</v>
      </c>
      <c r="AC81" s="117" t="s">
        <v>431</v>
      </c>
      <c r="AD81" s="117" t="s">
        <v>822</v>
      </c>
      <c r="AE81" s="117" t="s">
        <v>794</v>
      </c>
      <c r="AF81" s="117" t="s">
        <v>136</v>
      </c>
      <c r="AG81" s="117" t="s">
        <v>147</v>
      </c>
      <c r="AH81" s="118" t="s">
        <v>2329</v>
      </c>
      <c r="AI81" s="118" t="s">
        <v>2330</v>
      </c>
      <c r="AM81" s="117" t="s">
        <v>416</v>
      </c>
      <c r="AN81" s="120">
        <v>42153.333333333328</v>
      </c>
      <c r="AO81" s="119">
        <v>42628</v>
      </c>
    </row>
    <row r="82" spans="1:41" ht="27.6" customHeight="1">
      <c r="A82" s="117">
        <v>774</v>
      </c>
      <c r="B82" s="118" t="s">
        <v>799</v>
      </c>
      <c r="C82" s="118" t="s">
        <v>313</v>
      </c>
      <c r="D82" s="117" t="s">
        <v>2982</v>
      </c>
      <c r="E82" s="118" t="s">
        <v>3393</v>
      </c>
      <c r="F82" s="118" t="s">
        <v>1599</v>
      </c>
      <c r="G82" s="118" t="s">
        <v>797</v>
      </c>
      <c r="H82" s="118" t="s">
        <v>719</v>
      </c>
      <c r="I82" s="119">
        <v>40694</v>
      </c>
      <c r="J82" s="119">
        <v>40707</v>
      </c>
      <c r="K82" s="118" t="s">
        <v>1463</v>
      </c>
      <c r="L82" s="118" t="s">
        <v>2096</v>
      </c>
      <c r="M82" s="117" t="s">
        <v>194</v>
      </c>
      <c r="N82" s="117" t="s">
        <v>90</v>
      </c>
      <c r="O82" s="118" t="s">
        <v>292</v>
      </c>
      <c r="P82" s="118" t="s">
        <v>3465</v>
      </c>
      <c r="V82" s="118" t="s">
        <v>712</v>
      </c>
      <c r="W82" s="118" t="s">
        <v>3466</v>
      </c>
      <c r="X82" s="117" t="s">
        <v>793</v>
      </c>
      <c r="Z82" s="118" t="s">
        <v>706</v>
      </c>
      <c r="AB82" s="118" t="s">
        <v>2097</v>
      </c>
      <c r="AC82" s="117" t="s">
        <v>431</v>
      </c>
      <c r="AD82" s="117" t="s">
        <v>822</v>
      </c>
      <c r="AE82" s="117" t="s">
        <v>110</v>
      </c>
      <c r="AF82" s="117" t="s">
        <v>170</v>
      </c>
      <c r="AG82" s="117" t="s">
        <v>134</v>
      </c>
      <c r="AH82" s="118" t="s">
        <v>2098</v>
      </c>
      <c r="AI82" s="118" t="s">
        <v>2099</v>
      </c>
      <c r="AM82" s="117" t="s">
        <v>416</v>
      </c>
      <c r="AN82" s="120">
        <v>41334.333333333328</v>
      </c>
      <c r="AO82" s="119">
        <v>41897</v>
      </c>
    </row>
    <row r="83" spans="1:41" ht="27.6" customHeight="1">
      <c r="A83" s="117">
        <v>1088</v>
      </c>
      <c r="B83" s="118" t="s">
        <v>1215</v>
      </c>
      <c r="C83" s="118" t="s">
        <v>78</v>
      </c>
      <c r="E83" s="118" t="s">
        <v>3393</v>
      </c>
      <c r="F83" s="118" t="s">
        <v>3467</v>
      </c>
      <c r="G83" s="118" t="s">
        <v>1214</v>
      </c>
      <c r="H83" s="118" t="s">
        <v>594</v>
      </c>
      <c r="K83" s="118" t="s">
        <v>280</v>
      </c>
      <c r="L83" s="118" t="s">
        <v>3468</v>
      </c>
      <c r="M83" s="117" t="s">
        <v>1384</v>
      </c>
      <c r="N83" s="117" t="s">
        <v>3263</v>
      </c>
      <c r="AH83" s="118" t="s">
        <v>969</v>
      </c>
      <c r="AN83" s="120">
        <v>41753.333333333328</v>
      </c>
      <c r="AO83" s="119">
        <v>44089</v>
      </c>
    </row>
    <row r="84" spans="1:41" ht="27.6" customHeight="1">
      <c r="A84" s="117">
        <v>1427</v>
      </c>
      <c r="B84" s="118" t="s">
        <v>3742</v>
      </c>
      <c r="C84" s="118" t="s">
        <v>78</v>
      </c>
      <c r="E84" s="118" t="s">
        <v>3393</v>
      </c>
      <c r="F84" s="118" t="s">
        <v>3743</v>
      </c>
      <c r="G84" s="118" t="s">
        <v>3744</v>
      </c>
      <c r="H84" s="118" t="s">
        <v>968</v>
      </c>
      <c r="I84" s="119">
        <v>43291</v>
      </c>
      <c r="J84" s="119">
        <v>43313</v>
      </c>
      <c r="K84" s="118" t="s">
        <v>1456</v>
      </c>
      <c r="L84" s="118" t="s">
        <v>3745</v>
      </c>
      <c r="M84" s="117" t="s">
        <v>1140</v>
      </c>
      <c r="N84" s="117" t="s">
        <v>3129</v>
      </c>
      <c r="O84" s="118" t="s">
        <v>296</v>
      </c>
      <c r="P84" s="118" t="s">
        <v>3746</v>
      </c>
      <c r="Q84" s="117" t="s">
        <v>3747</v>
      </c>
      <c r="R84" s="117" t="s">
        <v>587</v>
      </c>
      <c r="T84" s="117" t="s">
        <v>3748</v>
      </c>
      <c r="W84" s="118" t="s">
        <v>3749</v>
      </c>
      <c r="X84" s="117" t="s">
        <v>416</v>
      </c>
      <c r="Y84" s="117" t="s">
        <v>416</v>
      </c>
      <c r="Z84" s="118" t="s">
        <v>3750</v>
      </c>
      <c r="AA84" s="117" t="s">
        <v>416</v>
      </c>
      <c r="AC84" s="117" t="s">
        <v>431</v>
      </c>
      <c r="AD84" s="117" t="s">
        <v>822</v>
      </c>
      <c r="AE84" s="117" t="s">
        <v>3751</v>
      </c>
      <c r="AF84" s="117" t="s">
        <v>155</v>
      </c>
      <c r="AG84" s="117" t="s">
        <v>417</v>
      </c>
      <c r="AI84" s="118" t="s">
        <v>3752</v>
      </c>
      <c r="AJ84" s="117" t="s">
        <v>1565</v>
      </c>
      <c r="AK84" s="117" t="s">
        <v>3402</v>
      </c>
      <c r="AL84" s="117" t="s">
        <v>1566</v>
      </c>
      <c r="AM84" s="117" t="s">
        <v>587</v>
      </c>
      <c r="AN84" s="120">
        <v>43252.333333333328</v>
      </c>
      <c r="AO84" s="119">
        <v>43358</v>
      </c>
    </row>
    <row r="85" spans="1:41" ht="27.6" customHeight="1">
      <c r="A85" s="117">
        <v>1429</v>
      </c>
      <c r="B85" s="118" t="s">
        <v>3753</v>
      </c>
      <c r="C85" s="118" t="s">
        <v>78</v>
      </c>
      <c r="D85" s="117" t="s">
        <v>311</v>
      </c>
      <c r="E85" s="118" t="s">
        <v>3393</v>
      </c>
      <c r="F85" s="118" t="s">
        <v>3754</v>
      </c>
      <c r="G85" s="118" t="s">
        <v>3755</v>
      </c>
      <c r="H85" s="118" t="s">
        <v>968</v>
      </c>
      <c r="I85" s="119">
        <v>43300</v>
      </c>
      <c r="J85" s="119">
        <v>43313</v>
      </c>
      <c r="K85" s="118" t="s">
        <v>1456</v>
      </c>
      <c r="L85" s="118" t="s">
        <v>3756</v>
      </c>
      <c r="M85" s="117" t="s">
        <v>1140</v>
      </c>
      <c r="N85" s="117" t="s">
        <v>3129</v>
      </c>
      <c r="O85" s="118" t="s">
        <v>418</v>
      </c>
      <c r="P85" s="118" t="s">
        <v>3757</v>
      </c>
      <c r="Q85" s="117" t="s">
        <v>3758</v>
      </c>
      <c r="R85" s="117" t="s">
        <v>587</v>
      </c>
      <c r="S85" s="117" t="s">
        <v>3759</v>
      </c>
      <c r="T85" s="117" t="s">
        <v>3760</v>
      </c>
      <c r="U85" s="117" t="s">
        <v>793</v>
      </c>
      <c r="V85" s="118" t="s">
        <v>3761</v>
      </c>
      <c r="W85" s="118" t="s">
        <v>3762</v>
      </c>
      <c r="X85" s="117" t="s">
        <v>793</v>
      </c>
      <c r="Y85" s="117" t="s">
        <v>416</v>
      </c>
      <c r="Z85" s="118" t="s">
        <v>3763</v>
      </c>
      <c r="AA85" s="117" t="s">
        <v>587</v>
      </c>
      <c r="AB85" s="118" t="s">
        <v>3764</v>
      </c>
      <c r="AC85" s="117" t="s">
        <v>431</v>
      </c>
      <c r="AD85" s="117" t="s">
        <v>822</v>
      </c>
      <c r="AE85" s="117" t="s">
        <v>1336</v>
      </c>
      <c r="AF85" s="117" t="s">
        <v>1163</v>
      </c>
      <c r="AG85" s="117" t="s">
        <v>417</v>
      </c>
      <c r="AI85" s="118" t="s">
        <v>3765</v>
      </c>
      <c r="AJ85" s="117" t="s">
        <v>1565</v>
      </c>
      <c r="AK85" s="117" t="s">
        <v>3402</v>
      </c>
      <c r="AL85" s="117" t="s">
        <v>2553</v>
      </c>
      <c r="AM85" s="117" t="s">
        <v>587</v>
      </c>
      <c r="AN85" s="120">
        <v>43255.333333333328</v>
      </c>
      <c r="AO85" s="119">
        <v>43358</v>
      </c>
    </row>
    <row r="86" spans="1:41" ht="27.6" customHeight="1">
      <c r="A86" s="117">
        <v>210</v>
      </c>
      <c r="B86" s="118" t="s">
        <v>174</v>
      </c>
      <c r="C86" s="118" t="s">
        <v>78</v>
      </c>
      <c r="D86" s="117" t="s">
        <v>330</v>
      </c>
      <c r="E86" s="118" t="s">
        <v>3393</v>
      </c>
      <c r="F86" s="118" t="s">
        <v>1615</v>
      </c>
      <c r="G86" s="118" t="s">
        <v>1466</v>
      </c>
      <c r="H86" s="118" t="s">
        <v>1462</v>
      </c>
      <c r="I86" s="119">
        <v>42345</v>
      </c>
      <c r="J86" s="119">
        <v>42401</v>
      </c>
      <c r="K86" s="118" t="s">
        <v>1456</v>
      </c>
      <c r="L86" s="118" t="s">
        <v>1932</v>
      </c>
      <c r="M86" s="117" t="s">
        <v>1468</v>
      </c>
      <c r="N86" s="117" t="s">
        <v>1487</v>
      </c>
      <c r="O86" s="118" t="s">
        <v>820</v>
      </c>
      <c r="P86" s="118" t="s">
        <v>1933</v>
      </c>
      <c r="Q86" s="117" t="s">
        <v>1934</v>
      </c>
      <c r="R86" s="117" t="s">
        <v>587</v>
      </c>
      <c r="T86" s="117" t="s">
        <v>1616</v>
      </c>
      <c r="U86" s="117" t="s">
        <v>1935</v>
      </c>
      <c r="V86" s="118" t="s">
        <v>1238</v>
      </c>
      <c r="W86" s="118" t="s">
        <v>3470</v>
      </c>
      <c r="X86" s="117" t="s">
        <v>587</v>
      </c>
      <c r="Y86" s="117" t="s">
        <v>285</v>
      </c>
      <c r="Z86" s="118" t="s">
        <v>409</v>
      </c>
      <c r="AA86" s="117" t="s">
        <v>587</v>
      </c>
      <c r="AB86" s="118" t="s">
        <v>1936</v>
      </c>
      <c r="AC86" s="117" t="s">
        <v>431</v>
      </c>
      <c r="AD86" s="117" t="s">
        <v>822</v>
      </c>
      <c r="AE86" s="117" t="s">
        <v>101</v>
      </c>
      <c r="AF86" s="117" t="s">
        <v>141</v>
      </c>
      <c r="AG86" s="117" t="s">
        <v>140</v>
      </c>
      <c r="AH86" s="118" t="s">
        <v>2983</v>
      </c>
      <c r="AI86" s="118" t="s">
        <v>3088</v>
      </c>
      <c r="AJ86" s="117" t="s">
        <v>1565</v>
      </c>
      <c r="AK86" s="117" t="s">
        <v>1566</v>
      </c>
      <c r="AL86" s="117" t="s">
        <v>1566</v>
      </c>
      <c r="AM86" s="117" t="s">
        <v>416</v>
      </c>
      <c r="AN86" s="120">
        <v>39475.333333333328</v>
      </c>
      <c r="AO86" s="119">
        <v>43810</v>
      </c>
    </row>
    <row r="87" spans="1:41" ht="27.6" customHeight="1">
      <c r="A87" s="117">
        <v>756</v>
      </c>
      <c r="B87" s="118" t="s">
        <v>1512</v>
      </c>
      <c r="C87" s="118" t="s">
        <v>78</v>
      </c>
      <c r="D87" s="117" t="s">
        <v>2984</v>
      </c>
      <c r="E87" s="118" t="s">
        <v>3393</v>
      </c>
      <c r="F87" s="118" t="s">
        <v>3471</v>
      </c>
      <c r="G87" s="118" t="s">
        <v>1466</v>
      </c>
      <c r="H87" s="118" t="s">
        <v>1462</v>
      </c>
      <c r="I87" s="119">
        <v>42649</v>
      </c>
      <c r="J87" s="119">
        <v>42667</v>
      </c>
      <c r="K87" s="118" t="s">
        <v>1463</v>
      </c>
      <c r="L87" s="118" t="s">
        <v>1986</v>
      </c>
      <c r="M87" s="117" t="s">
        <v>1468</v>
      </c>
      <c r="N87" s="117" t="s">
        <v>1487</v>
      </c>
      <c r="O87" s="118" t="s">
        <v>283</v>
      </c>
      <c r="P87" s="118" t="s">
        <v>1987</v>
      </c>
      <c r="Q87" s="117" t="s">
        <v>1988</v>
      </c>
      <c r="R87" s="117" t="s">
        <v>587</v>
      </c>
      <c r="S87" s="117" t="s">
        <v>1617</v>
      </c>
      <c r="T87" s="117" t="s">
        <v>1618</v>
      </c>
      <c r="U87" s="117" t="s">
        <v>1619</v>
      </c>
      <c r="V87" s="118" t="s">
        <v>3472</v>
      </c>
      <c r="W87" s="118" t="s">
        <v>3473</v>
      </c>
      <c r="X87" s="117" t="s">
        <v>416</v>
      </c>
      <c r="Y87" s="117" t="s">
        <v>587</v>
      </c>
      <c r="Z87" s="118" t="s">
        <v>1620</v>
      </c>
      <c r="AB87" s="118" t="s">
        <v>1989</v>
      </c>
      <c r="AC87" s="117" t="s">
        <v>431</v>
      </c>
      <c r="AD87" s="117" t="s">
        <v>822</v>
      </c>
      <c r="AE87" s="117" t="s">
        <v>100</v>
      </c>
      <c r="AF87" s="117" t="s">
        <v>160</v>
      </c>
      <c r="AG87" s="117" t="s">
        <v>140</v>
      </c>
      <c r="AH87" s="118" t="s">
        <v>1990</v>
      </c>
      <c r="AI87" s="118" t="s">
        <v>2985</v>
      </c>
      <c r="AJ87" s="117" t="s">
        <v>1565</v>
      </c>
      <c r="AK87" s="117" t="s">
        <v>1566</v>
      </c>
      <c r="AM87" s="117" t="s">
        <v>416</v>
      </c>
      <c r="AN87" s="120">
        <v>40598.333333333328</v>
      </c>
      <c r="AO87" s="119">
        <v>43764</v>
      </c>
    </row>
    <row r="88" spans="1:41" ht="27.6" customHeight="1">
      <c r="A88" s="117">
        <v>896</v>
      </c>
      <c r="B88" s="118" t="s">
        <v>1353</v>
      </c>
      <c r="C88" s="118" t="s">
        <v>78</v>
      </c>
      <c r="E88" s="118" t="s">
        <v>3393</v>
      </c>
      <c r="F88" s="118" t="s">
        <v>1621</v>
      </c>
      <c r="G88" s="118" t="s">
        <v>1466</v>
      </c>
      <c r="H88" s="118" t="s">
        <v>1462</v>
      </c>
      <c r="I88" s="119">
        <v>42345</v>
      </c>
      <c r="J88" s="119">
        <v>42353</v>
      </c>
      <c r="K88" s="118" t="s">
        <v>792</v>
      </c>
      <c r="L88" s="118" t="s">
        <v>2044</v>
      </c>
      <c r="M88" s="117" t="s">
        <v>1297</v>
      </c>
      <c r="N88" s="117" t="s">
        <v>1379</v>
      </c>
      <c r="O88" s="118" t="s">
        <v>820</v>
      </c>
      <c r="P88" s="118" t="s">
        <v>2045</v>
      </c>
      <c r="Q88" s="117" t="s">
        <v>2046</v>
      </c>
      <c r="R88" s="117" t="s">
        <v>587</v>
      </c>
      <c r="S88" s="117" t="s">
        <v>1622</v>
      </c>
      <c r="T88" s="117" t="s">
        <v>1623</v>
      </c>
      <c r="U88" s="117" t="s">
        <v>1624</v>
      </c>
      <c r="V88" s="118" t="s">
        <v>1467</v>
      </c>
      <c r="W88" s="118" t="s">
        <v>3469</v>
      </c>
      <c r="X88" s="117" t="s">
        <v>416</v>
      </c>
      <c r="Y88" s="117" t="s">
        <v>285</v>
      </c>
      <c r="Z88" s="118" t="s">
        <v>1625</v>
      </c>
      <c r="AB88" s="118" t="s">
        <v>1626</v>
      </c>
      <c r="AC88" s="117" t="s">
        <v>431</v>
      </c>
      <c r="AD88" s="117" t="s">
        <v>822</v>
      </c>
      <c r="AE88" s="117" t="s">
        <v>981</v>
      </c>
      <c r="AF88" s="117" t="s">
        <v>141</v>
      </c>
      <c r="AH88" s="118" t="s">
        <v>2047</v>
      </c>
      <c r="AI88" s="118" t="s">
        <v>3474</v>
      </c>
      <c r="AM88" s="117" t="s">
        <v>416</v>
      </c>
      <c r="AN88" s="120">
        <v>41061.333333333328</v>
      </c>
      <c r="AO88" s="119">
        <v>43462</v>
      </c>
    </row>
    <row r="89" spans="1:41" ht="27.6" customHeight="1">
      <c r="A89" s="117">
        <v>1125</v>
      </c>
      <c r="B89" s="118" t="s">
        <v>51</v>
      </c>
      <c r="C89" s="118" t="s">
        <v>78</v>
      </c>
      <c r="D89" s="117" t="s">
        <v>2986</v>
      </c>
      <c r="E89" s="118" t="s">
        <v>3393</v>
      </c>
      <c r="F89" s="118" t="s">
        <v>1627</v>
      </c>
      <c r="G89" s="118" t="s">
        <v>1202</v>
      </c>
      <c r="H89" s="118" t="s">
        <v>1462</v>
      </c>
      <c r="I89" s="119">
        <v>42772</v>
      </c>
      <c r="J89" s="119">
        <v>43090</v>
      </c>
      <c r="K89" s="118" t="s">
        <v>1456</v>
      </c>
      <c r="L89" s="118" t="s">
        <v>2266</v>
      </c>
      <c r="M89" s="117" t="s">
        <v>1468</v>
      </c>
      <c r="N89" s="117" t="s">
        <v>1384</v>
      </c>
      <c r="O89" s="118" t="s">
        <v>283</v>
      </c>
      <c r="P89" s="118" t="s">
        <v>1628</v>
      </c>
      <c r="Q89" s="117" t="s">
        <v>2267</v>
      </c>
      <c r="R89" s="117" t="s">
        <v>587</v>
      </c>
      <c r="S89" s="117" t="s">
        <v>1629</v>
      </c>
      <c r="T89" s="117" t="s">
        <v>1630</v>
      </c>
      <c r="U89" s="117" t="s">
        <v>1631</v>
      </c>
      <c r="V89" s="118" t="s">
        <v>2268</v>
      </c>
      <c r="W89" s="118" t="s">
        <v>3475</v>
      </c>
      <c r="X89" s="117" t="s">
        <v>285</v>
      </c>
      <c r="Y89" s="117" t="s">
        <v>793</v>
      </c>
      <c r="Z89" s="118" t="s">
        <v>1593</v>
      </c>
      <c r="AA89" s="117" t="s">
        <v>587</v>
      </c>
      <c r="AB89" s="118" t="s">
        <v>1469</v>
      </c>
      <c r="AC89" s="117" t="s">
        <v>431</v>
      </c>
      <c r="AD89" s="117" t="s">
        <v>822</v>
      </c>
      <c r="AE89" s="117" t="s">
        <v>211</v>
      </c>
      <c r="AF89" s="117" t="s">
        <v>128</v>
      </c>
      <c r="AG89" s="117" t="s">
        <v>151</v>
      </c>
      <c r="AH89" s="118" t="s">
        <v>3183</v>
      </c>
      <c r="AI89" s="118" t="s">
        <v>3766</v>
      </c>
      <c r="AJ89" s="117" t="s">
        <v>1565</v>
      </c>
      <c r="AK89" s="117" t="s">
        <v>3402</v>
      </c>
      <c r="AL89" s="117" t="s">
        <v>1566</v>
      </c>
      <c r="AM89" s="117" t="s">
        <v>416</v>
      </c>
      <c r="AN89" s="120">
        <v>41823.333333333328</v>
      </c>
      <c r="AO89" s="119">
        <v>43804</v>
      </c>
    </row>
    <row r="90" spans="1:41" ht="27.6" customHeight="1">
      <c r="A90" s="117">
        <v>1142</v>
      </c>
      <c r="B90" s="118" t="s">
        <v>1513</v>
      </c>
      <c r="C90" s="118" t="s">
        <v>78</v>
      </c>
      <c r="D90" s="117" t="s">
        <v>311</v>
      </c>
      <c r="E90" s="118" t="s">
        <v>3393</v>
      </c>
      <c r="F90" s="118" t="s">
        <v>2286</v>
      </c>
      <c r="G90" s="118" t="s">
        <v>1202</v>
      </c>
      <c r="H90" s="118" t="s">
        <v>1462</v>
      </c>
      <c r="I90" s="119">
        <v>42649</v>
      </c>
      <c r="J90" s="119">
        <v>42667</v>
      </c>
      <c r="K90" s="118" t="s">
        <v>1456</v>
      </c>
      <c r="L90" s="118" t="s">
        <v>2287</v>
      </c>
      <c r="M90" s="117" t="s">
        <v>1307</v>
      </c>
      <c r="N90" s="117" t="s">
        <v>1307</v>
      </c>
      <c r="O90" s="118" t="s">
        <v>283</v>
      </c>
      <c r="P90" s="118" t="s">
        <v>2288</v>
      </c>
      <c r="Q90" s="117" t="s">
        <v>2289</v>
      </c>
      <c r="R90" s="117" t="s">
        <v>587</v>
      </c>
      <c r="S90" s="117" t="s">
        <v>1632</v>
      </c>
      <c r="T90" s="117" t="s">
        <v>1633</v>
      </c>
      <c r="U90" s="117" t="s">
        <v>1634</v>
      </c>
      <c r="V90" s="118" t="s">
        <v>3476</v>
      </c>
      <c r="W90" s="118" t="s">
        <v>3477</v>
      </c>
      <c r="X90" s="117" t="s">
        <v>416</v>
      </c>
      <c r="Y90" s="117" t="s">
        <v>587</v>
      </c>
      <c r="Z90" s="118" t="s">
        <v>279</v>
      </c>
      <c r="AA90" s="117" t="s">
        <v>587</v>
      </c>
      <c r="AB90" s="118" t="s">
        <v>1635</v>
      </c>
      <c r="AC90" s="117" t="s">
        <v>431</v>
      </c>
      <c r="AD90" s="117" t="s">
        <v>822</v>
      </c>
      <c r="AE90" s="117" t="s">
        <v>1255</v>
      </c>
      <c r="AF90" s="117" t="s">
        <v>274</v>
      </c>
      <c r="AG90" s="117" t="s">
        <v>151</v>
      </c>
      <c r="AH90" s="118" t="s">
        <v>3767</v>
      </c>
      <c r="AI90" s="118" t="s">
        <v>3768</v>
      </c>
      <c r="AJ90" s="117" t="s">
        <v>1565</v>
      </c>
      <c r="AK90" s="117" t="s">
        <v>1566</v>
      </c>
      <c r="AL90" s="117" t="s">
        <v>1566</v>
      </c>
      <c r="AM90" s="117" t="s">
        <v>416</v>
      </c>
      <c r="AN90" s="120">
        <v>41915.333333333328</v>
      </c>
      <c r="AO90" s="119">
        <v>43651</v>
      </c>
    </row>
    <row r="91" spans="1:41" ht="27.6" customHeight="1">
      <c r="A91" s="117">
        <v>919</v>
      </c>
      <c r="B91" s="118" t="s">
        <v>111</v>
      </c>
      <c r="C91" s="118" t="s">
        <v>314</v>
      </c>
      <c r="E91" s="118" t="s">
        <v>3393</v>
      </c>
      <c r="F91" s="118" t="s">
        <v>112</v>
      </c>
      <c r="G91" s="118" t="s">
        <v>113</v>
      </c>
      <c r="H91" s="118" t="s">
        <v>594</v>
      </c>
      <c r="L91" s="118" t="s">
        <v>112</v>
      </c>
      <c r="M91" s="117" t="s">
        <v>1468</v>
      </c>
      <c r="N91" s="117" t="s">
        <v>2588</v>
      </c>
      <c r="X91" s="117" t="s">
        <v>793</v>
      </c>
      <c r="AC91" s="117" t="s">
        <v>791</v>
      </c>
      <c r="AH91" s="118" t="s">
        <v>969</v>
      </c>
      <c r="AN91" s="120">
        <v>41171.333333333328</v>
      </c>
      <c r="AO91" s="119">
        <v>43845</v>
      </c>
    </row>
    <row r="92" spans="1:41" ht="27.6" customHeight="1">
      <c r="A92" s="117">
        <v>1443</v>
      </c>
      <c r="B92" s="118" t="s">
        <v>3966</v>
      </c>
      <c r="C92" s="118" t="s">
        <v>314</v>
      </c>
      <c r="E92" s="118" t="s">
        <v>3393</v>
      </c>
      <c r="F92" s="118" t="s">
        <v>3967</v>
      </c>
      <c r="G92" s="118" t="s">
        <v>3968</v>
      </c>
      <c r="H92" s="118" t="s">
        <v>968</v>
      </c>
      <c r="K92" s="118" t="s">
        <v>1453</v>
      </c>
      <c r="L92" s="118" t="s">
        <v>3967</v>
      </c>
      <c r="M92" s="117" t="s">
        <v>1297</v>
      </c>
      <c r="N92" s="117" t="s">
        <v>1379</v>
      </c>
      <c r="AC92" s="117" t="s">
        <v>967</v>
      </c>
      <c r="AJ92" s="117" t="s">
        <v>1566</v>
      </c>
      <c r="AK92" s="117" t="s">
        <v>1566</v>
      </c>
      <c r="AL92" s="117" t="s">
        <v>1566</v>
      </c>
      <c r="AN92" s="120">
        <v>43356.333333333328</v>
      </c>
      <c r="AO92" s="119">
        <v>43601</v>
      </c>
    </row>
    <row r="93" spans="1:41" ht="27.6" customHeight="1">
      <c r="A93" s="117">
        <v>1444</v>
      </c>
      <c r="B93" s="118" t="s">
        <v>3969</v>
      </c>
      <c r="C93" s="118" t="s">
        <v>314</v>
      </c>
      <c r="E93" s="118" t="s">
        <v>3393</v>
      </c>
      <c r="F93" s="118" t="s">
        <v>3970</v>
      </c>
      <c r="G93" s="118" t="s">
        <v>3968</v>
      </c>
      <c r="H93" s="118" t="s">
        <v>968</v>
      </c>
      <c r="K93" s="118" t="s">
        <v>1453</v>
      </c>
      <c r="L93" s="118" t="s">
        <v>3971</v>
      </c>
      <c r="M93" s="117" t="s">
        <v>1379</v>
      </c>
      <c r="N93" s="117" t="s">
        <v>1307</v>
      </c>
      <c r="AC93" s="117" t="s">
        <v>967</v>
      </c>
      <c r="AJ93" s="117" t="s">
        <v>1566</v>
      </c>
      <c r="AK93" s="117" t="s">
        <v>1566</v>
      </c>
      <c r="AL93" s="117" t="s">
        <v>1566</v>
      </c>
      <c r="AN93" s="120">
        <v>43356.333333333328</v>
      </c>
      <c r="AO93" s="119">
        <v>43650</v>
      </c>
    </row>
    <row r="94" spans="1:41" ht="27.6" customHeight="1">
      <c r="A94" s="117">
        <v>1400</v>
      </c>
      <c r="B94" s="118" t="s">
        <v>3184</v>
      </c>
      <c r="C94" s="118" t="s">
        <v>2987</v>
      </c>
      <c r="E94" s="118" t="s">
        <v>3393</v>
      </c>
      <c r="F94" s="118" t="s">
        <v>3185</v>
      </c>
      <c r="G94" s="118" t="s">
        <v>3186</v>
      </c>
      <c r="H94" s="118" t="s">
        <v>594</v>
      </c>
      <c r="K94" s="118" t="s">
        <v>280</v>
      </c>
      <c r="L94" s="118" t="s">
        <v>3478</v>
      </c>
      <c r="M94" s="117" t="s">
        <v>3129</v>
      </c>
      <c r="N94" s="117" t="s">
        <v>3129</v>
      </c>
      <c r="AH94" s="118" t="s">
        <v>969</v>
      </c>
      <c r="AN94" s="120">
        <v>43146.333333333328</v>
      </c>
      <c r="AO94" s="119">
        <v>44211</v>
      </c>
    </row>
    <row r="95" spans="1:41" ht="27.6" customHeight="1">
      <c r="A95" s="117">
        <v>1130</v>
      </c>
      <c r="B95" s="118" t="s">
        <v>2928</v>
      </c>
      <c r="C95" s="118" t="s">
        <v>2987</v>
      </c>
      <c r="D95" s="117" t="s">
        <v>329</v>
      </c>
      <c r="E95" s="118" t="s">
        <v>3393</v>
      </c>
      <c r="F95" s="118" t="s">
        <v>2929</v>
      </c>
      <c r="G95" s="118" t="s">
        <v>804</v>
      </c>
      <c r="H95" s="118" t="s">
        <v>968</v>
      </c>
      <c r="I95" s="119">
        <v>41799</v>
      </c>
      <c r="J95" s="119">
        <v>41890</v>
      </c>
      <c r="K95" s="118" t="s">
        <v>1456</v>
      </c>
      <c r="L95" s="118" t="s">
        <v>2930</v>
      </c>
      <c r="M95" s="117" t="s">
        <v>1140</v>
      </c>
      <c r="N95" s="117" t="s">
        <v>2931</v>
      </c>
      <c r="O95" s="118" t="s">
        <v>292</v>
      </c>
      <c r="P95" s="118" t="s">
        <v>2932</v>
      </c>
      <c r="Q95" s="117" t="s">
        <v>2933</v>
      </c>
      <c r="V95" s="118" t="s">
        <v>2934</v>
      </c>
      <c r="W95" s="118" t="s">
        <v>3479</v>
      </c>
      <c r="X95" s="117" t="s">
        <v>285</v>
      </c>
      <c r="Z95" s="118" t="s">
        <v>2935</v>
      </c>
      <c r="AC95" s="117" t="s">
        <v>431</v>
      </c>
      <c r="AE95" s="117" t="s">
        <v>589</v>
      </c>
      <c r="AF95" s="117" t="s">
        <v>2936</v>
      </c>
      <c r="AG95" s="117" t="s">
        <v>2937</v>
      </c>
      <c r="AH95" s="118" t="s">
        <v>2938</v>
      </c>
      <c r="AI95" s="118" t="s">
        <v>2939</v>
      </c>
      <c r="AM95" s="117" t="s">
        <v>416</v>
      </c>
      <c r="AN95" s="120">
        <v>41834.333333333328</v>
      </c>
      <c r="AO95" s="119">
        <v>43358</v>
      </c>
    </row>
    <row r="96" spans="1:41" ht="27.6" customHeight="1">
      <c r="A96" s="117">
        <v>1431</v>
      </c>
      <c r="B96" s="118" t="s">
        <v>3769</v>
      </c>
      <c r="C96" s="118" t="s">
        <v>2987</v>
      </c>
      <c r="E96" s="118" t="s">
        <v>3393</v>
      </c>
      <c r="F96" s="118" t="s">
        <v>3770</v>
      </c>
      <c r="G96" s="118" t="s">
        <v>3771</v>
      </c>
      <c r="H96" s="118" t="s">
        <v>968</v>
      </c>
      <c r="I96" s="119">
        <v>43296</v>
      </c>
      <c r="J96" s="119">
        <v>43313</v>
      </c>
      <c r="K96" s="118" t="s">
        <v>792</v>
      </c>
      <c r="L96" s="118" t="s">
        <v>3772</v>
      </c>
      <c r="M96" s="117" t="s">
        <v>1140</v>
      </c>
      <c r="N96" s="117" t="s">
        <v>1379</v>
      </c>
      <c r="O96" s="118" t="s">
        <v>3411</v>
      </c>
      <c r="P96" s="118" t="s">
        <v>3773</v>
      </c>
      <c r="Q96" s="117" t="s">
        <v>3774</v>
      </c>
      <c r="R96" s="117" t="s">
        <v>587</v>
      </c>
      <c r="S96" s="117" t="s">
        <v>3775</v>
      </c>
      <c r="T96" s="117" t="s">
        <v>3776</v>
      </c>
      <c r="V96" s="118" t="s">
        <v>3777</v>
      </c>
      <c r="X96" s="117" t="s">
        <v>793</v>
      </c>
      <c r="Y96" s="117" t="s">
        <v>793</v>
      </c>
      <c r="Z96" s="118" t="s">
        <v>2498</v>
      </c>
      <c r="AA96" s="117" t="s">
        <v>587</v>
      </c>
      <c r="AB96" s="118" t="s">
        <v>3778</v>
      </c>
      <c r="AC96" s="117" t="s">
        <v>431</v>
      </c>
      <c r="AD96" s="117" t="s">
        <v>822</v>
      </c>
      <c r="AE96" s="117" t="s">
        <v>1188</v>
      </c>
      <c r="AF96" s="117" t="s">
        <v>141</v>
      </c>
      <c r="AG96" s="117" t="s">
        <v>139</v>
      </c>
      <c r="AJ96" s="117" t="s">
        <v>1565</v>
      </c>
      <c r="AK96" s="117" t="s">
        <v>1566</v>
      </c>
      <c r="AL96" s="117" t="s">
        <v>1566</v>
      </c>
      <c r="AM96" s="117" t="s">
        <v>416</v>
      </c>
      <c r="AN96" s="120">
        <v>43283.333333333328</v>
      </c>
      <c r="AO96" s="119">
        <v>43358</v>
      </c>
    </row>
    <row r="97" spans="1:41" ht="27.6" customHeight="1">
      <c r="A97" s="117">
        <v>1440</v>
      </c>
      <c r="B97" s="118" t="s">
        <v>3972</v>
      </c>
      <c r="C97" s="118" t="s">
        <v>2987</v>
      </c>
      <c r="E97" s="118" t="s">
        <v>3393</v>
      </c>
      <c r="F97" s="118" t="s">
        <v>3973</v>
      </c>
      <c r="G97" s="118" t="s">
        <v>3974</v>
      </c>
      <c r="H97" s="118" t="s">
        <v>968</v>
      </c>
      <c r="K97" s="118" t="s">
        <v>1453</v>
      </c>
      <c r="L97" s="118" t="s">
        <v>3973</v>
      </c>
      <c r="M97" s="117" t="s">
        <v>1297</v>
      </c>
      <c r="N97" s="117" t="s">
        <v>1379</v>
      </c>
      <c r="AC97" s="117" t="s">
        <v>967</v>
      </c>
      <c r="AJ97" s="117" t="s">
        <v>1566</v>
      </c>
      <c r="AK97" s="117" t="s">
        <v>1566</v>
      </c>
      <c r="AL97" s="117" t="s">
        <v>1566</v>
      </c>
      <c r="AN97" s="120">
        <v>43356.333333333328</v>
      </c>
      <c r="AO97" s="119">
        <v>43598</v>
      </c>
    </row>
    <row r="98" spans="1:41" ht="27.6" customHeight="1">
      <c r="A98" s="117">
        <v>1263</v>
      </c>
      <c r="B98" s="118" t="s">
        <v>1470</v>
      </c>
      <c r="C98" s="118" t="s">
        <v>2987</v>
      </c>
      <c r="D98" s="117" t="s">
        <v>329</v>
      </c>
      <c r="E98" s="118" t="s">
        <v>3393</v>
      </c>
      <c r="F98" s="118" t="s">
        <v>1471</v>
      </c>
      <c r="G98" s="118" t="s">
        <v>804</v>
      </c>
      <c r="H98" s="118" t="s">
        <v>2257</v>
      </c>
      <c r="I98" s="119">
        <v>42499</v>
      </c>
      <c r="J98" s="119">
        <v>42562</v>
      </c>
      <c r="K98" s="118" t="s">
        <v>792</v>
      </c>
      <c r="L98" s="118" t="s">
        <v>2802</v>
      </c>
      <c r="M98" s="117" t="s">
        <v>1141</v>
      </c>
      <c r="N98" s="117" t="s">
        <v>1141</v>
      </c>
      <c r="O98" s="118" t="s">
        <v>193</v>
      </c>
      <c r="P98" s="118" t="s">
        <v>1639</v>
      </c>
      <c r="R98" s="117" t="s">
        <v>587</v>
      </c>
      <c r="S98" s="117" t="s">
        <v>1640</v>
      </c>
      <c r="T98" s="117" t="s">
        <v>1641</v>
      </c>
      <c r="U98" s="117" t="s">
        <v>793</v>
      </c>
      <c r="V98" s="118" t="s">
        <v>712</v>
      </c>
      <c r="W98" s="118" t="s">
        <v>3480</v>
      </c>
      <c r="X98" s="117" t="s">
        <v>793</v>
      </c>
      <c r="Y98" s="117" t="s">
        <v>587</v>
      </c>
      <c r="Z98" s="118" t="s">
        <v>161</v>
      </c>
      <c r="AA98" s="117" t="s">
        <v>587</v>
      </c>
      <c r="AB98" s="118" t="s">
        <v>793</v>
      </c>
      <c r="AC98" s="117" t="s">
        <v>967</v>
      </c>
      <c r="AE98" s="117" t="s">
        <v>120</v>
      </c>
      <c r="AF98" s="117" t="s">
        <v>388</v>
      </c>
      <c r="AG98" s="117" t="s">
        <v>793</v>
      </c>
      <c r="AH98" s="118" t="s">
        <v>2418</v>
      </c>
      <c r="AI98" s="118" t="s">
        <v>2803</v>
      </c>
      <c r="AN98" s="120">
        <v>42496.333333333328</v>
      </c>
      <c r="AO98" s="119">
        <v>43115</v>
      </c>
    </row>
    <row r="99" spans="1:41" ht="27.6" customHeight="1">
      <c r="A99" s="117">
        <v>1093</v>
      </c>
      <c r="B99" s="118" t="s">
        <v>26</v>
      </c>
      <c r="C99" s="118" t="s">
        <v>2987</v>
      </c>
      <c r="E99" s="118" t="s">
        <v>3393</v>
      </c>
      <c r="F99" s="118" t="s">
        <v>1637</v>
      </c>
      <c r="G99" s="118" t="s">
        <v>27</v>
      </c>
      <c r="H99" s="118" t="s">
        <v>1462</v>
      </c>
      <c r="I99" s="119">
        <v>41795</v>
      </c>
      <c r="J99" s="119">
        <v>41820</v>
      </c>
      <c r="K99" s="118" t="s">
        <v>1456</v>
      </c>
      <c r="L99" s="118" t="s">
        <v>2215</v>
      </c>
      <c r="M99" s="117" t="s">
        <v>1297</v>
      </c>
      <c r="N99" s="117" t="s">
        <v>1379</v>
      </c>
      <c r="O99" s="118" t="s">
        <v>418</v>
      </c>
      <c r="P99" s="118" t="s">
        <v>2216</v>
      </c>
      <c r="Q99" s="117" t="s">
        <v>2217</v>
      </c>
      <c r="V99" s="118" t="s">
        <v>28</v>
      </c>
      <c r="W99" s="118" t="s">
        <v>1229</v>
      </c>
      <c r="X99" s="117" t="s">
        <v>416</v>
      </c>
      <c r="Z99" s="118" t="s">
        <v>409</v>
      </c>
      <c r="AA99" s="117" t="s">
        <v>587</v>
      </c>
      <c r="AB99" s="118" t="s">
        <v>1638</v>
      </c>
      <c r="AC99" s="117" t="s">
        <v>431</v>
      </c>
      <c r="AD99" s="117" t="s">
        <v>822</v>
      </c>
      <c r="AE99" s="117" t="s">
        <v>29</v>
      </c>
      <c r="AF99" s="117" t="s">
        <v>30</v>
      </c>
      <c r="AG99" s="117" t="s">
        <v>151</v>
      </c>
      <c r="AH99" s="118" t="s">
        <v>2218</v>
      </c>
      <c r="AI99" s="118" t="s">
        <v>2988</v>
      </c>
      <c r="AM99" s="117" t="s">
        <v>416</v>
      </c>
      <c r="AN99" s="120">
        <v>41761.333333333328</v>
      </c>
      <c r="AO99" s="119">
        <v>43398</v>
      </c>
    </row>
    <row r="100" spans="1:41" ht="27.6" customHeight="1">
      <c r="A100" s="117">
        <v>874</v>
      </c>
      <c r="B100" s="118" t="s">
        <v>1061</v>
      </c>
      <c r="C100" s="118" t="s">
        <v>1514</v>
      </c>
      <c r="D100" s="117" t="s">
        <v>361</v>
      </c>
      <c r="E100" s="118" t="s">
        <v>3395</v>
      </c>
      <c r="F100" s="118" t="s">
        <v>1645</v>
      </c>
      <c r="G100" s="118" t="s">
        <v>205</v>
      </c>
      <c r="H100" s="118" t="s">
        <v>968</v>
      </c>
      <c r="I100" s="119">
        <v>40967</v>
      </c>
      <c r="J100" s="119">
        <v>40980</v>
      </c>
      <c r="K100" s="118" t="s">
        <v>1453</v>
      </c>
      <c r="L100" s="118" t="s">
        <v>2034</v>
      </c>
      <c r="M100" s="117" t="s">
        <v>1082</v>
      </c>
      <c r="N100" s="117" t="s">
        <v>1082</v>
      </c>
      <c r="O100" s="118" t="s">
        <v>965</v>
      </c>
      <c r="P100" s="118" t="s">
        <v>1646</v>
      </c>
      <c r="V100" s="118" t="s">
        <v>1055</v>
      </c>
      <c r="W100" s="118" t="s">
        <v>3481</v>
      </c>
      <c r="X100" s="117" t="s">
        <v>416</v>
      </c>
      <c r="Z100" s="118" t="s">
        <v>206</v>
      </c>
      <c r="AC100" s="117" t="s">
        <v>967</v>
      </c>
      <c r="AE100" s="117" t="s">
        <v>211</v>
      </c>
      <c r="AF100" s="117" t="s">
        <v>125</v>
      </c>
      <c r="AG100" s="117" t="s">
        <v>142</v>
      </c>
      <c r="AI100" s="118" t="s">
        <v>2035</v>
      </c>
      <c r="AM100" s="117" t="s">
        <v>416</v>
      </c>
      <c r="AN100" s="120">
        <v>40963.333333333328</v>
      </c>
      <c r="AO100" s="119">
        <v>42750</v>
      </c>
    </row>
    <row r="101" spans="1:41" ht="27.6" customHeight="1">
      <c r="A101" s="117">
        <v>1396</v>
      </c>
      <c r="B101" s="118" t="s">
        <v>3187</v>
      </c>
      <c r="C101" s="118" t="s">
        <v>1514</v>
      </c>
      <c r="D101" s="117" t="s">
        <v>321</v>
      </c>
      <c r="E101" s="118" t="s">
        <v>3395</v>
      </c>
      <c r="F101" s="118" t="s">
        <v>3188</v>
      </c>
      <c r="G101" s="118" t="s">
        <v>3189</v>
      </c>
      <c r="H101" s="118" t="s">
        <v>968</v>
      </c>
      <c r="K101" s="118" t="s">
        <v>1453</v>
      </c>
      <c r="L101" s="118" t="s">
        <v>3190</v>
      </c>
      <c r="M101" s="117" t="s">
        <v>1139</v>
      </c>
      <c r="N101" s="117" t="s">
        <v>1379</v>
      </c>
      <c r="O101" s="118" t="s">
        <v>965</v>
      </c>
      <c r="P101" s="118" t="s">
        <v>3191</v>
      </c>
      <c r="R101" s="117" t="s">
        <v>587</v>
      </c>
      <c r="S101" s="117" t="s">
        <v>3192</v>
      </c>
      <c r="T101" s="117" t="s">
        <v>3193</v>
      </c>
      <c r="U101" s="117" t="s">
        <v>1614</v>
      </c>
      <c r="V101" s="118" t="s">
        <v>3194</v>
      </c>
      <c r="W101" s="118" t="s">
        <v>3195</v>
      </c>
      <c r="X101" s="117" t="s">
        <v>793</v>
      </c>
      <c r="Y101" s="117" t="s">
        <v>793</v>
      </c>
      <c r="Z101" s="118" t="s">
        <v>206</v>
      </c>
      <c r="AA101" s="117" t="s">
        <v>587</v>
      </c>
      <c r="AB101" s="118" t="s">
        <v>1614</v>
      </c>
      <c r="AC101" s="117" t="s">
        <v>967</v>
      </c>
      <c r="AE101" s="117" t="s">
        <v>3196</v>
      </c>
      <c r="AF101" s="117" t="s">
        <v>3197</v>
      </c>
      <c r="AG101" s="117" t="s">
        <v>793</v>
      </c>
      <c r="AI101" s="118" t="s">
        <v>3198</v>
      </c>
      <c r="AJ101" s="117" t="s">
        <v>1566</v>
      </c>
      <c r="AK101" s="117" t="s">
        <v>1566</v>
      </c>
      <c r="AL101" s="117" t="s">
        <v>1566</v>
      </c>
      <c r="AM101" s="117" t="s">
        <v>416</v>
      </c>
      <c r="AN101" s="120">
        <v>43144.333333333328</v>
      </c>
      <c r="AO101" s="119">
        <v>43235</v>
      </c>
    </row>
    <row r="102" spans="1:41" ht="27.6" customHeight="1">
      <c r="A102" s="117">
        <v>1146</v>
      </c>
      <c r="B102" s="118" t="s">
        <v>1239</v>
      </c>
      <c r="C102" s="118" t="s">
        <v>1514</v>
      </c>
      <c r="D102" s="117" t="s">
        <v>2989</v>
      </c>
      <c r="E102" s="118" t="s">
        <v>3395</v>
      </c>
      <c r="F102" s="118" t="s">
        <v>1647</v>
      </c>
      <c r="G102" s="118" t="s">
        <v>205</v>
      </c>
      <c r="H102" s="118" t="s">
        <v>268</v>
      </c>
      <c r="K102" s="118" t="s">
        <v>792</v>
      </c>
      <c r="L102" s="118" t="s">
        <v>2294</v>
      </c>
      <c r="M102" s="117" t="s">
        <v>1141</v>
      </c>
      <c r="N102" s="117" t="s">
        <v>1297</v>
      </c>
      <c r="O102" s="118" t="s">
        <v>965</v>
      </c>
      <c r="P102" s="118" t="s">
        <v>2295</v>
      </c>
      <c r="W102" s="118" t="s">
        <v>3482</v>
      </c>
      <c r="X102" s="117" t="s">
        <v>285</v>
      </c>
      <c r="Z102" s="118" t="s">
        <v>1648</v>
      </c>
      <c r="AC102" s="117" t="s">
        <v>967</v>
      </c>
      <c r="AE102" s="117" t="s">
        <v>114</v>
      </c>
      <c r="AF102" s="117" t="s">
        <v>115</v>
      </c>
      <c r="AG102" s="117" t="s">
        <v>139</v>
      </c>
      <c r="AI102" s="118" t="s">
        <v>2296</v>
      </c>
      <c r="AM102" s="117" t="s">
        <v>416</v>
      </c>
      <c r="AN102" s="120">
        <v>41921.333333333328</v>
      </c>
      <c r="AO102" s="119">
        <v>43115</v>
      </c>
    </row>
    <row r="103" spans="1:41" ht="27.6" customHeight="1">
      <c r="A103" s="117">
        <v>1397</v>
      </c>
      <c r="B103" s="118" t="s">
        <v>3199</v>
      </c>
      <c r="C103" s="118" t="s">
        <v>1514</v>
      </c>
      <c r="D103" s="117" t="s">
        <v>321</v>
      </c>
      <c r="E103" s="118" t="s">
        <v>3395</v>
      </c>
      <c r="F103" s="118" t="s">
        <v>3200</v>
      </c>
      <c r="G103" s="118" t="s">
        <v>3201</v>
      </c>
      <c r="H103" s="118" t="s">
        <v>1461</v>
      </c>
      <c r="I103" s="119">
        <v>43179</v>
      </c>
      <c r="J103" s="119">
        <v>43201</v>
      </c>
      <c r="K103" s="118" t="s">
        <v>1456</v>
      </c>
      <c r="L103" s="118" t="s">
        <v>3202</v>
      </c>
      <c r="M103" s="117" t="s">
        <v>1140</v>
      </c>
      <c r="N103" s="117" t="s">
        <v>1487</v>
      </c>
      <c r="O103" s="118" t="s">
        <v>291</v>
      </c>
      <c r="P103" s="118" t="s">
        <v>3203</v>
      </c>
      <c r="Q103" s="117" t="s">
        <v>3204</v>
      </c>
      <c r="R103" s="117" t="s">
        <v>587</v>
      </c>
      <c r="S103" s="117" t="s">
        <v>3205</v>
      </c>
      <c r="T103" s="117" t="s">
        <v>3206</v>
      </c>
      <c r="U103" s="117" t="s">
        <v>1614</v>
      </c>
      <c r="V103" s="118" t="s">
        <v>1614</v>
      </c>
      <c r="W103" s="118" t="s">
        <v>3207</v>
      </c>
      <c r="X103" s="117" t="s">
        <v>416</v>
      </c>
      <c r="Y103" s="117" t="s">
        <v>793</v>
      </c>
      <c r="Z103" s="118" t="s">
        <v>387</v>
      </c>
      <c r="AA103" s="117" t="s">
        <v>587</v>
      </c>
      <c r="AB103" s="118" t="s">
        <v>3208</v>
      </c>
      <c r="AC103" s="117" t="s">
        <v>967</v>
      </c>
      <c r="AE103" s="117" t="s">
        <v>3209</v>
      </c>
      <c r="AF103" s="117" t="s">
        <v>3197</v>
      </c>
      <c r="AG103" s="117" t="s">
        <v>793</v>
      </c>
      <c r="AH103" s="118" t="s">
        <v>3779</v>
      </c>
      <c r="AI103" s="118" t="s">
        <v>3210</v>
      </c>
      <c r="AJ103" s="117" t="s">
        <v>1566</v>
      </c>
      <c r="AK103" s="117" t="s">
        <v>1566</v>
      </c>
      <c r="AL103" s="117" t="s">
        <v>1566</v>
      </c>
      <c r="AM103" s="117" t="s">
        <v>416</v>
      </c>
      <c r="AN103" s="120">
        <v>43145.333333333328</v>
      </c>
      <c r="AO103" s="119">
        <v>43358</v>
      </c>
    </row>
    <row r="104" spans="1:41" ht="27.6" customHeight="1">
      <c r="A104" s="117">
        <v>865</v>
      </c>
      <c r="B104" s="118" t="s">
        <v>1054</v>
      </c>
      <c r="C104" s="118" t="s">
        <v>315</v>
      </c>
      <c r="E104" s="118" t="s">
        <v>3780</v>
      </c>
      <c r="F104" s="118" t="s">
        <v>1649</v>
      </c>
      <c r="G104" s="118" t="s">
        <v>1056</v>
      </c>
      <c r="H104" s="118" t="s">
        <v>594</v>
      </c>
      <c r="J104" s="119">
        <v>40966</v>
      </c>
      <c r="K104" s="118" t="s">
        <v>280</v>
      </c>
      <c r="L104" s="118" t="s">
        <v>2031</v>
      </c>
      <c r="M104" s="117" t="s">
        <v>1046</v>
      </c>
      <c r="N104" s="117" t="s">
        <v>1141</v>
      </c>
      <c r="O104" s="118" t="s">
        <v>411</v>
      </c>
      <c r="P104" s="118" t="s">
        <v>2032</v>
      </c>
      <c r="V104" s="118" t="s">
        <v>810</v>
      </c>
      <c r="W104" s="118" t="s">
        <v>1650</v>
      </c>
      <c r="X104" s="117" t="s">
        <v>793</v>
      </c>
      <c r="Z104" s="118" t="s">
        <v>282</v>
      </c>
      <c r="AC104" s="117" t="s">
        <v>967</v>
      </c>
      <c r="AE104" s="117" t="s">
        <v>794</v>
      </c>
      <c r="AF104" s="117" t="s">
        <v>793</v>
      </c>
      <c r="AG104" s="117" t="s">
        <v>793</v>
      </c>
      <c r="AH104" s="118" t="s">
        <v>969</v>
      </c>
      <c r="AI104" s="118" t="s">
        <v>2033</v>
      </c>
      <c r="AN104" s="120">
        <v>40946.333333333328</v>
      </c>
      <c r="AO104" s="119">
        <v>42384</v>
      </c>
    </row>
    <row r="105" spans="1:41" ht="27.6" customHeight="1">
      <c r="A105" s="117">
        <v>948</v>
      </c>
      <c r="B105" s="118" t="s">
        <v>1041</v>
      </c>
      <c r="C105" s="118" t="s">
        <v>315</v>
      </c>
      <c r="D105" s="117" t="s">
        <v>2990</v>
      </c>
      <c r="E105" s="118" t="s">
        <v>3780</v>
      </c>
      <c r="F105" s="118" t="s">
        <v>1042</v>
      </c>
      <c r="G105" s="118" t="s">
        <v>265</v>
      </c>
      <c r="H105" s="118" t="s">
        <v>968</v>
      </c>
      <c r="I105" s="119">
        <v>41260</v>
      </c>
      <c r="J105" s="119">
        <v>40911</v>
      </c>
      <c r="K105" s="118" t="s">
        <v>280</v>
      </c>
      <c r="L105" s="118" t="s">
        <v>2084</v>
      </c>
      <c r="M105" s="117" t="s">
        <v>1046</v>
      </c>
      <c r="N105" s="117" t="s">
        <v>66</v>
      </c>
      <c r="P105" s="118" t="s">
        <v>1651</v>
      </c>
      <c r="V105" s="118" t="s">
        <v>2085</v>
      </c>
      <c r="W105" s="118" t="s">
        <v>1043</v>
      </c>
      <c r="X105" s="117" t="s">
        <v>793</v>
      </c>
      <c r="Z105" s="118" t="s">
        <v>282</v>
      </c>
      <c r="AE105" s="117" t="s">
        <v>793</v>
      </c>
      <c r="AF105" s="117" t="s">
        <v>793</v>
      </c>
      <c r="AG105" s="117" t="s">
        <v>793</v>
      </c>
      <c r="AH105" s="118" t="s">
        <v>969</v>
      </c>
      <c r="AI105" s="118" t="s">
        <v>1133</v>
      </c>
      <c r="AN105" s="120">
        <v>41233.333333333328</v>
      </c>
      <c r="AO105" s="119">
        <v>42400</v>
      </c>
    </row>
    <row r="106" spans="1:41" ht="27.6" customHeight="1">
      <c r="A106" s="117">
        <v>1266</v>
      </c>
      <c r="B106" s="118" t="s">
        <v>1472</v>
      </c>
      <c r="C106" s="118" t="s">
        <v>315</v>
      </c>
      <c r="E106" s="118" t="s">
        <v>3780</v>
      </c>
      <c r="F106" s="118" t="s">
        <v>1652</v>
      </c>
      <c r="G106" s="118" t="s">
        <v>1473</v>
      </c>
      <c r="H106" s="118" t="s">
        <v>968</v>
      </c>
      <c r="I106" s="119">
        <v>42549</v>
      </c>
      <c r="J106" s="119">
        <v>42562</v>
      </c>
      <c r="K106" s="118" t="s">
        <v>280</v>
      </c>
      <c r="L106" s="118" t="s">
        <v>2430</v>
      </c>
      <c r="M106" s="117" t="s">
        <v>1072</v>
      </c>
      <c r="N106" s="117" t="s">
        <v>66</v>
      </c>
      <c r="O106" s="118" t="s">
        <v>411</v>
      </c>
      <c r="P106" s="118" t="s">
        <v>2431</v>
      </c>
      <c r="R106" s="117" t="s">
        <v>587</v>
      </c>
      <c r="S106" s="117" t="s">
        <v>1653</v>
      </c>
      <c r="T106" s="117" t="s">
        <v>1654</v>
      </c>
      <c r="V106" s="118" t="s">
        <v>1474</v>
      </c>
      <c r="W106" s="118" t="s">
        <v>3483</v>
      </c>
      <c r="X106" s="117" t="s">
        <v>793</v>
      </c>
      <c r="Y106" s="117" t="s">
        <v>793</v>
      </c>
      <c r="Z106" s="118" t="s">
        <v>282</v>
      </c>
      <c r="AA106" s="117" t="s">
        <v>587</v>
      </c>
      <c r="AB106" s="118" t="s">
        <v>1475</v>
      </c>
      <c r="AC106" s="117" t="s">
        <v>967</v>
      </c>
      <c r="AN106" s="120">
        <v>42510.333333333328</v>
      </c>
      <c r="AO106" s="119">
        <v>42628</v>
      </c>
    </row>
    <row r="107" spans="1:41" ht="27.6" customHeight="1">
      <c r="A107" s="117">
        <v>1320</v>
      </c>
      <c r="B107" s="118" t="s">
        <v>2542</v>
      </c>
      <c r="C107" s="118" t="s">
        <v>315</v>
      </c>
      <c r="D107" s="117" t="s">
        <v>34</v>
      </c>
      <c r="E107" s="118" t="s">
        <v>3780</v>
      </c>
      <c r="F107" s="118" t="s">
        <v>2543</v>
      </c>
      <c r="G107" s="118" t="s">
        <v>1473</v>
      </c>
      <c r="H107" s="118" t="s">
        <v>968</v>
      </c>
      <c r="K107" s="118" t="s">
        <v>280</v>
      </c>
      <c r="L107" s="118" t="s">
        <v>2544</v>
      </c>
      <c r="M107" s="117" t="s">
        <v>66</v>
      </c>
      <c r="N107" s="117" t="s">
        <v>1047</v>
      </c>
      <c r="O107" s="118" t="s">
        <v>411</v>
      </c>
      <c r="P107" s="118" t="s">
        <v>2545</v>
      </c>
      <c r="Q107" s="117" t="s">
        <v>2546</v>
      </c>
      <c r="R107" s="117" t="s">
        <v>587</v>
      </c>
      <c r="S107" s="117" t="s">
        <v>2547</v>
      </c>
      <c r="W107" s="118" t="s">
        <v>3484</v>
      </c>
      <c r="X107" s="117" t="s">
        <v>793</v>
      </c>
      <c r="Y107" s="117" t="s">
        <v>587</v>
      </c>
      <c r="Z107" s="118" t="s">
        <v>2548</v>
      </c>
      <c r="AA107" s="117" t="s">
        <v>587</v>
      </c>
      <c r="AC107" s="117" t="s">
        <v>967</v>
      </c>
      <c r="AE107" s="117" t="s">
        <v>793</v>
      </c>
      <c r="AF107" s="117" t="s">
        <v>793</v>
      </c>
      <c r="AG107" s="117" t="s">
        <v>793</v>
      </c>
      <c r="AJ107" s="117" t="s">
        <v>1566</v>
      </c>
      <c r="AM107" s="117" t="s">
        <v>285</v>
      </c>
      <c r="AN107" s="120">
        <v>42790.333333333328</v>
      </c>
      <c r="AO107" s="119">
        <v>42839</v>
      </c>
    </row>
    <row r="108" spans="1:41" ht="27.6" customHeight="1">
      <c r="A108" s="117">
        <v>1321</v>
      </c>
      <c r="B108" s="118" t="s">
        <v>2549</v>
      </c>
      <c r="C108" s="118" t="s">
        <v>315</v>
      </c>
      <c r="D108" s="117" t="s">
        <v>34</v>
      </c>
      <c r="E108" s="118" t="s">
        <v>3780</v>
      </c>
      <c r="F108" s="118" t="s">
        <v>2550</v>
      </c>
      <c r="G108" s="118" t="s">
        <v>1473</v>
      </c>
      <c r="H108" s="118" t="s">
        <v>968</v>
      </c>
      <c r="I108" s="119">
        <v>42863</v>
      </c>
      <c r="J108" s="119">
        <v>42895</v>
      </c>
      <c r="K108" s="118" t="s">
        <v>280</v>
      </c>
      <c r="L108" s="118" t="s">
        <v>2544</v>
      </c>
      <c r="M108" s="117" t="s">
        <v>1047</v>
      </c>
      <c r="N108" s="117" t="s">
        <v>1047</v>
      </c>
      <c r="O108" s="118" t="s">
        <v>411</v>
      </c>
      <c r="P108" s="118" t="s">
        <v>2551</v>
      </c>
      <c r="Q108" s="117" t="s">
        <v>2546</v>
      </c>
      <c r="R108" s="117" t="s">
        <v>587</v>
      </c>
      <c r="S108" s="117" t="s">
        <v>2552</v>
      </c>
      <c r="W108" s="118" t="s">
        <v>3484</v>
      </c>
      <c r="X108" s="117" t="s">
        <v>793</v>
      </c>
      <c r="Y108" s="117" t="s">
        <v>587</v>
      </c>
      <c r="Z108" s="118" t="s">
        <v>2548</v>
      </c>
      <c r="AA108" s="117" t="s">
        <v>587</v>
      </c>
      <c r="AC108" s="117" t="s">
        <v>967</v>
      </c>
      <c r="AE108" s="117" t="s">
        <v>793</v>
      </c>
      <c r="AF108" s="117" t="s">
        <v>793</v>
      </c>
      <c r="AG108" s="117" t="s">
        <v>793</v>
      </c>
      <c r="AJ108" s="117" t="s">
        <v>1566</v>
      </c>
      <c r="AK108" s="117" t="s">
        <v>2553</v>
      </c>
      <c r="AL108" s="117" t="s">
        <v>1566</v>
      </c>
      <c r="AM108" s="117" t="s">
        <v>587</v>
      </c>
      <c r="AN108" s="120">
        <v>42790.333333333328</v>
      </c>
      <c r="AO108" s="119">
        <v>42967</v>
      </c>
    </row>
    <row r="109" spans="1:41" ht="27.6" customHeight="1">
      <c r="A109" s="117">
        <v>1399</v>
      </c>
      <c r="B109" s="118" t="s">
        <v>3211</v>
      </c>
      <c r="C109" s="118" t="s">
        <v>364</v>
      </c>
      <c r="E109" s="118" t="s">
        <v>3640</v>
      </c>
      <c r="F109" s="118" t="s">
        <v>3212</v>
      </c>
      <c r="G109" s="118" t="s">
        <v>3213</v>
      </c>
      <c r="H109" s="118" t="s">
        <v>594</v>
      </c>
      <c r="K109" s="118" t="s">
        <v>280</v>
      </c>
      <c r="L109" s="118" t="s">
        <v>3214</v>
      </c>
      <c r="M109" s="117" t="s">
        <v>3129</v>
      </c>
      <c r="N109" s="117" t="s">
        <v>3129</v>
      </c>
      <c r="AH109" s="118" t="s">
        <v>969</v>
      </c>
      <c r="AN109" s="120">
        <v>43146.333333333328</v>
      </c>
      <c r="AO109" s="119">
        <v>44211</v>
      </c>
    </row>
    <row r="110" spans="1:41" ht="27.6" customHeight="1">
      <c r="A110" s="117">
        <v>1078</v>
      </c>
      <c r="B110" s="118" t="s">
        <v>1204</v>
      </c>
      <c r="C110" s="118" t="s">
        <v>364</v>
      </c>
      <c r="E110" s="118" t="s">
        <v>3640</v>
      </c>
      <c r="F110" s="118" t="s">
        <v>1656</v>
      </c>
      <c r="G110" s="118" t="s">
        <v>1205</v>
      </c>
      <c r="H110" s="118" t="s">
        <v>968</v>
      </c>
      <c r="I110" s="119">
        <v>41713</v>
      </c>
      <c r="J110" s="119">
        <v>41715</v>
      </c>
      <c r="K110" s="118" t="s">
        <v>1453</v>
      </c>
      <c r="L110" s="118" t="s">
        <v>2205</v>
      </c>
      <c r="M110" s="117" t="s">
        <v>1139</v>
      </c>
      <c r="N110" s="117" t="s">
        <v>1139</v>
      </c>
      <c r="O110" s="118" t="s">
        <v>283</v>
      </c>
      <c r="P110" s="118" t="s">
        <v>1206</v>
      </c>
      <c r="V110" s="118" t="s">
        <v>1207</v>
      </c>
      <c r="W110" s="118" t="s">
        <v>3485</v>
      </c>
      <c r="X110" s="117" t="s">
        <v>416</v>
      </c>
      <c r="Z110" s="118" t="s">
        <v>1571</v>
      </c>
      <c r="AC110" s="117" t="s">
        <v>967</v>
      </c>
      <c r="AE110" s="117" t="s">
        <v>1188</v>
      </c>
      <c r="AF110" s="117" t="s">
        <v>135</v>
      </c>
      <c r="AG110" s="117" t="s">
        <v>147</v>
      </c>
      <c r="AH110" s="118" t="s">
        <v>969</v>
      </c>
      <c r="AI110" s="118" t="s">
        <v>3215</v>
      </c>
      <c r="AM110" s="117" t="s">
        <v>416</v>
      </c>
      <c r="AN110" s="120">
        <v>41715.333333333328</v>
      </c>
      <c r="AO110" s="119">
        <v>43224</v>
      </c>
    </row>
    <row r="111" spans="1:41" ht="27.6" customHeight="1">
      <c r="A111" s="117">
        <v>1126</v>
      </c>
      <c r="B111" s="118" t="s">
        <v>32</v>
      </c>
      <c r="C111" s="118" t="s">
        <v>364</v>
      </c>
      <c r="E111" s="118" t="s">
        <v>3640</v>
      </c>
      <c r="F111" s="118" t="s">
        <v>1657</v>
      </c>
      <c r="G111" s="118" t="s">
        <v>33</v>
      </c>
      <c r="H111" s="118" t="s">
        <v>968</v>
      </c>
      <c r="I111" s="119">
        <v>41862</v>
      </c>
      <c r="J111" s="119">
        <v>41869</v>
      </c>
      <c r="K111" s="118" t="s">
        <v>280</v>
      </c>
      <c r="L111" s="118" t="s">
        <v>2269</v>
      </c>
      <c r="M111" s="117" t="s">
        <v>1139</v>
      </c>
      <c r="N111" s="117" t="s">
        <v>1139</v>
      </c>
      <c r="O111" s="118" t="s">
        <v>291</v>
      </c>
      <c r="P111" s="118" t="s">
        <v>2270</v>
      </c>
      <c r="V111" s="118" t="s">
        <v>88</v>
      </c>
      <c r="W111" s="118" t="s">
        <v>3486</v>
      </c>
      <c r="X111" s="117" t="s">
        <v>793</v>
      </c>
      <c r="Z111" s="118" t="s">
        <v>1593</v>
      </c>
      <c r="AB111" s="118" t="s">
        <v>2271</v>
      </c>
      <c r="AC111" s="117" t="s">
        <v>967</v>
      </c>
      <c r="AE111" s="117" t="s">
        <v>589</v>
      </c>
      <c r="AF111" s="117" t="s">
        <v>170</v>
      </c>
      <c r="AH111" s="118" t="s">
        <v>969</v>
      </c>
      <c r="AI111" s="118" t="s">
        <v>3216</v>
      </c>
      <c r="AN111" s="120">
        <v>41827.333333333328</v>
      </c>
      <c r="AO111" s="119">
        <v>43234</v>
      </c>
    </row>
    <row r="112" spans="1:41" ht="27.6" customHeight="1">
      <c r="A112" s="117">
        <v>1134</v>
      </c>
      <c r="B112" s="118" t="s">
        <v>31</v>
      </c>
      <c r="C112" s="118" t="s">
        <v>364</v>
      </c>
      <c r="D112" s="117" t="s">
        <v>1240</v>
      </c>
      <c r="E112" s="118" t="s">
        <v>3640</v>
      </c>
      <c r="F112" s="118" t="s">
        <v>1658</v>
      </c>
      <c r="G112" s="118" t="s">
        <v>983</v>
      </c>
      <c r="H112" s="118" t="s">
        <v>968</v>
      </c>
      <c r="I112" s="119">
        <v>41897</v>
      </c>
      <c r="J112" s="119">
        <v>41918</v>
      </c>
      <c r="K112" s="118" t="s">
        <v>280</v>
      </c>
      <c r="L112" s="118" t="s">
        <v>2274</v>
      </c>
      <c r="M112" s="117" t="s">
        <v>1139</v>
      </c>
      <c r="N112" s="117" t="s">
        <v>1139</v>
      </c>
      <c r="O112" s="118" t="s">
        <v>411</v>
      </c>
      <c r="P112" s="118" t="s">
        <v>2275</v>
      </c>
      <c r="Q112" s="117" t="s">
        <v>2276</v>
      </c>
      <c r="V112" s="118" t="s">
        <v>1659</v>
      </c>
      <c r="W112" s="118" t="s">
        <v>3487</v>
      </c>
      <c r="X112" s="117" t="s">
        <v>793</v>
      </c>
      <c r="Z112" s="118" t="s">
        <v>1571</v>
      </c>
      <c r="AA112" s="117" t="s">
        <v>587</v>
      </c>
      <c r="AC112" s="117" t="s">
        <v>967</v>
      </c>
      <c r="AE112" s="117" t="s">
        <v>793</v>
      </c>
      <c r="AF112" s="117" t="s">
        <v>141</v>
      </c>
      <c r="AG112" s="117" t="s">
        <v>417</v>
      </c>
      <c r="AI112" s="118" t="s">
        <v>3217</v>
      </c>
      <c r="AN112" s="120">
        <v>41835.333333333328</v>
      </c>
      <c r="AO112" s="119">
        <v>43235</v>
      </c>
    </row>
    <row r="113" spans="1:41" ht="27.6" customHeight="1">
      <c r="A113" s="117">
        <v>1167</v>
      </c>
      <c r="B113" s="118" t="s">
        <v>1256</v>
      </c>
      <c r="C113" s="118" t="s">
        <v>364</v>
      </c>
      <c r="D113" s="117" t="s">
        <v>325</v>
      </c>
      <c r="E113" s="118" t="s">
        <v>3640</v>
      </c>
      <c r="F113" s="118" t="s">
        <v>1660</v>
      </c>
      <c r="G113" s="118" t="s">
        <v>1257</v>
      </c>
      <c r="H113" s="118" t="s">
        <v>968</v>
      </c>
      <c r="I113" s="119">
        <v>42055</v>
      </c>
      <c r="J113" s="119">
        <v>42066</v>
      </c>
      <c r="K113" s="118" t="s">
        <v>1453</v>
      </c>
      <c r="L113" s="118" t="s">
        <v>2305</v>
      </c>
      <c r="M113" s="117" t="s">
        <v>1139</v>
      </c>
      <c r="N113" s="117" t="s">
        <v>1139</v>
      </c>
      <c r="O113" s="118" t="s">
        <v>292</v>
      </c>
      <c r="P113" s="118" t="s">
        <v>1661</v>
      </c>
      <c r="Q113" s="117" t="s">
        <v>712</v>
      </c>
      <c r="V113" s="118" t="s">
        <v>1258</v>
      </c>
      <c r="W113" s="118" t="s">
        <v>1662</v>
      </c>
      <c r="X113" s="117" t="s">
        <v>793</v>
      </c>
      <c r="Z113" s="118" t="s">
        <v>588</v>
      </c>
      <c r="AA113" s="117" t="s">
        <v>416</v>
      </c>
      <c r="AB113" s="118" t="s">
        <v>40</v>
      </c>
      <c r="AC113" s="117" t="s">
        <v>431</v>
      </c>
      <c r="AD113" s="117" t="s">
        <v>822</v>
      </c>
      <c r="AE113" s="117" t="s">
        <v>589</v>
      </c>
      <c r="AF113" s="117" t="s">
        <v>1259</v>
      </c>
      <c r="AG113" s="117" t="s">
        <v>169</v>
      </c>
      <c r="AH113" s="118" t="s">
        <v>2306</v>
      </c>
      <c r="AI113" s="118" t="s">
        <v>3218</v>
      </c>
      <c r="AN113" s="120">
        <v>42037.333333333328</v>
      </c>
      <c r="AO113" s="119">
        <v>43250</v>
      </c>
    </row>
    <row r="114" spans="1:41" ht="27.6" customHeight="1">
      <c r="A114" s="117">
        <v>1273</v>
      </c>
      <c r="B114" s="118" t="s">
        <v>1477</v>
      </c>
      <c r="C114" s="118" t="s">
        <v>364</v>
      </c>
      <c r="D114" s="117" t="s">
        <v>89</v>
      </c>
      <c r="E114" s="118" t="s">
        <v>3640</v>
      </c>
      <c r="F114" s="118" t="s">
        <v>1664</v>
      </c>
      <c r="G114" s="118" t="s">
        <v>1478</v>
      </c>
      <c r="H114" s="118" t="s">
        <v>968</v>
      </c>
      <c r="I114" s="119">
        <v>42545</v>
      </c>
      <c r="J114" s="119">
        <v>42667</v>
      </c>
      <c r="K114" s="118" t="s">
        <v>1333</v>
      </c>
      <c r="L114" s="118" t="s">
        <v>2436</v>
      </c>
      <c r="M114" s="117" t="s">
        <v>1140</v>
      </c>
      <c r="N114" s="117" t="s">
        <v>1297</v>
      </c>
      <c r="O114" s="118" t="s">
        <v>283</v>
      </c>
      <c r="P114" s="118" t="s">
        <v>2437</v>
      </c>
      <c r="R114" s="117" t="s">
        <v>587</v>
      </c>
      <c r="S114" s="117" t="s">
        <v>1665</v>
      </c>
      <c r="T114" s="117" t="s">
        <v>1666</v>
      </c>
      <c r="U114" s="117" t="s">
        <v>2438</v>
      </c>
      <c r="V114" s="118" t="s">
        <v>1479</v>
      </c>
      <c r="W114" s="118" t="s">
        <v>3488</v>
      </c>
      <c r="X114" s="117" t="s">
        <v>793</v>
      </c>
      <c r="Y114" s="117" t="s">
        <v>587</v>
      </c>
      <c r="Z114" s="118" t="s">
        <v>588</v>
      </c>
      <c r="AA114" s="117" t="s">
        <v>587</v>
      </c>
      <c r="AC114" s="117" t="s">
        <v>967</v>
      </c>
      <c r="AH114" s="118" t="s">
        <v>3781</v>
      </c>
      <c r="AI114" s="118" t="s">
        <v>2439</v>
      </c>
      <c r="AJ114" s="117" t="s">
        <v>1566</v>
      </c>
      <c r="AK114" s="117" t="s">
        <v>1566</v>
      </c>
      <c r="AN114" s="120">
        <v>42548.333333333328</v>
      </c>
      <c r="AO114" s="119">
        <v>43358</v>
      </c>
    </row>
    <row r="115" spans="1:41" ht="27.6" customHeight="1">
      <c r="A115" s="117">
        <v>1352</v>
      </c>
      <c r="B115" s="118" t="s">
        <v>2804</v>
      </c>
      <c r="C115" s="118" t="s">
        <v>364</v>
      </c>
      <c r="D115" s="117" t="s">
        <v>2991</v>
      </c>
      <c r="E115" s="118" t="s">
        <v>3640</v>
      </c>
      <c r="F115" s="118" t="s">
        <v>2805</v>
      </c>
      <c r="G115" s="118" t="s">
        <v>2806</v>
      </c>
      <c r="H115" s="118" t="s">
        <v>968</v>
      </c>
      <c r="I115" s="119">
        <v>42989</v>
      </c>
      <c r="J115" s="119">
        <v>43024</v>
      </c>
      <c r="K115" s="118" t="s">
        <v>1333</v>
      </c>
      <c r="L115" s="118" t="s">
        <v>2807</v>
      </c>
      <c r="M115" s="117" t="s">
        <v>1139</v>
      </c>
      <c r="N115" s="117" t="s">
        <v>1307</v>
      </c>
      <c r="O115" s="118" t="s">
        <v>291</v>
      </c>
      <c r="P115" s="118" t="s">
        <v>2808</v>
      </c>
      <c r="Q115" s="117" t="s">
        <v>2809</v>
      </c>
      <c r="R115" s="117" t="s">
        <v>587</v>
      </c>
      <c r="S115" s="117" t="s">
        <v>2992</v>
      </c>
      <c r="T115" s="117" t="s">
        <v>2810</v>
      </c>
      <c r="U115" s="117" t="s">
        <v>712</v>
      </c>
      <c r="V115" s="118" t="s">
        <v>712</v>
      </c>
      <c r="W115" s="118" t="s">
        <v>3489</v>
      </c>
      <c r="X115" s="117" t="s">
        <v>793</v>
      </c>
      <c r="Y115" s="117" t="s">
        <v>285</v>
      </c>
      <c r="Z115" s="118" t="s">
        <v>588</v>
      </c>
      <c r="AA115" s="117" t="s">
        <v>587</v>
      </c>
      <c r="AB115" s="118" t="s">
        <v>712</v>
      </c>
      <c r="AC115" s="117" t="s">
        <v>431</v>
      </c>
      <c r="AD115" s="117" t="s">
        <v>822</v>
      </c>
      <c r="AE115" s="117" t="s">
        <v>2626</v>
      </c>
      <c r="AF115" s="117" t="s">
        <v>156</v>
      </c>
      <c r="AG115" s="117" t="s">
        <v>794</v>
      </c>
      <c r="AI115" s="118" t="s">
        <v>2811</v>
      </c>
      <c r="AJ115" s="117" t="s">
        <v>1565</v>
      </c>
      <c r="AK115" s="117" t="s">
        <v>1566</v>
      </c>
      <c r="AL115" s="117" t="s">
        <v>1566</v>
      </c>
      <c r="AN115" s="120">
        <v>43003.333333333328</v>
      </c>
      <c r="AO115" s="119">
        <v>43235</v>
      </c>
    </row>
    <row r="116" spans="1:41" ht="27.6" customHeight="1">
      <c r="A116" s="117">
        <v>1381</v>
      </c>
      <c r="B116" s="118" t="s">
        <v>2993</v>
      </c>
      <c r="C116" s="118" t="s">
        <v>364</v>
      </c>
      <c r="E116" s="118" t="s">
        <v>3640</v>
      </c>
      <c r="F116" s="118" t="s">
        <v>2994</v>
      </c>
      <c r="G116" s="118" t="s">
        <v>2995</v>
      </c>
      <c r="H116" s="118" t="s">
        <v>968</v>
      </c>
      <c r="I116" s="119">
        <v>43069</v>
      </c>
      <c r="J116" s="119">
        <v>43111</v>
      </c>
      <c r="K116" s="118" t="s">
        <v>1453</v>
      </c>
      <c r="L116" s="118" t="s">
        <v>2996</v>
      </c>
      <c r="M116" s="117" t="s">
        <v>1140</v>
      </c>
      <c r="N116" s="117" t="s">
        <v>1307</v>
      </c>
      <c r="O116" s="118" t="s">
        <v>283</v>
      </c>
      <c r="P116" s="118" t="s">
        <v>2997</v>
      </c>
      <c r="R116" s="117" t="s">
        <v>587</v>
      </c>
      <c r="S116" s="117" t="s">
        <v>2998</v>
      </c>
      <c r="T116" s="117" t="s">
        <v>2999</v>
      </c>
      <c r="U116" s="117" t="s">
        <v>3000</v>
      </c>
      <c r="V116" s="118" t="s">
        <v>1369</v>
      </c>
      <c r="W116" s="118" t="s">
        <v>3486</v>
      </c>
      <c r="X116" s="117" t="s">
        <v>416</v>
      </c>
      <c r="Y116" s="117" t="s">
        <v>587</v>
      </c>
      <c r="Z116" s="118" t="s">
        <v>588</v>
      </c>
      <c r="AA116" s="117" t="s">
        <v>587</v>
      </c>
      <c r="AB116" s="118" t="s">
        <v>3001</v>
      </c>
      <c r="AC116" s="117" t="s">
        <v>967</v>
      </c>
      <c r="AE116" s="117" t="s">
        <v>124</v>
      </c>
      <c r="AF116" s="117" t="s">
        <v>157</v>
      </c>
      <c r="AG116" s="117" t="s">
        <v>142</v>
      </c>
      <c r="AH116" s="118" t="s">
        <v>3782</v>
      </c>
      <c r="AI116" s="118" t="s">
        <v>3002</v>
      </c>
      <c r="AJ116" s="117" t="s">
        <v>1566</v>
      </c>
      <c r="AK116" s="117" t="s">
        <v>1566</v>
      </c>
      <c r="AL116" s="117" t="s">
        <v>1566</v>
      </c>
      <c r="AM116" s="117" t="s">
        <v>587</v>
      </c>
      <c r="AN116" s="120">
        <v>43070.333333333328</v>
      </c>
      <c r="AO116" s="119">
        <v>43358</v>
      </c>
    </row>
    <row r="117" spans="1:41" ht="27.6" customHeight="1">
      <c r="A117" s="117">
        <v>1406</v>
      </c>
      <c r="B117" s="118" t="s">
        <v>3219</v>
      </c>
      <c r="C117" s="118" t="s">
        <v>364</v>
      </c>
      <c r="E117" s="118" t="s">
        <v>3640</v>
      </c>
      <c r="F117" s="118" t="s">
        <v>3220</v>
      </c>
      <c r="G117" s="118" t="s">
        <v>3221</v>
      </c>
      <c r="H117" s="118" t="s">
        <v>968</v>
      </c>
      <c r="K117" s="118" t="s">
        <v>792</v>
      </c>
      <c r="L117" s="118" t="s">
        <v>3222</v>
      </c>
      <c r="M117" s="117" t="s">
        <v>1297</v>
      </c>
      <c r="N117" s="117" t="s">
        <v>1384</v>
      </c>
      <c r="O117" s="118" t="s">
        <v>291</v>
      </c>
      <c r="P117" s="118" t="s">
        <v>3223</v>
      </c>
      <c r="R117" s="117" t="s">
        <v>587</v>
      </c>
      <c r="T117" s="117" t="s">
        <v>3224</v>
      </c>
      <c r="X117" s="117" t="s">
        <v>793</v>
      </c>
      <c r="Y117" s="117" t="s">
        <v>416</v>
      </c>
      <c r="Z117" s="118" t="s">
        <v>588</v>
      </c>
      <c r="AA117" s="117" t="s">
        <v>416</v>
      </c>
      <c r="AB117" s="118" t="s">
        <v>3225</v>
      </c>
      <c r="AC117" s="117" t="s">
        <v>431</v>
      </c>
      <c r="AD117" s="117" t="s">
        <v>822</v>
      </c>
      <c r="AE117" s="117" t="s">
        <v>3226</v>
      </c>
      <c r="AF117" s="117" t="s">
        <v>2781</v>
      </c>
      <c r="AG117" s="117" t="s">
        <v>1361</v>
      </c>
      <c r="AI117" s="118" t="s">
        <v>3227</v>
      </c>
      <c r="AJ117" s="117" t="s">
        <v>1565</v>
      </c>
      <c r="AK117" s="117" t="s">
        <v>1566</v>
      </c>
      <c r="AL117" s="117" t="s">
        <v>2553</v>
      </c>
      <c r="AN117" s="120">
        <v>43165.333333333328</v>
      </c>
      <c r="AO117" s="119">
        <v>43480</v>
      </c>
    </row>
    <row r="118" spans="1:41" ht="27.6" customHeight="1">
      <c r="A118" s="117">
        <v>1445</v>
      </c>
      <c r="B118" s="118" t="s">
        <v>3975</v>
      </c>
      <c r="C118" s="118" t="s">
        <v>364</v>
      </c>
      <c r="E118" s="118" t="s">
        <v>3640</v>
      </c>
      <c r="F118" s="118" t="s">
        <v>3976</v>
      </c>
      <c r="G118" s="118" t="s">
        <v>3977</v>
      </c>
      <c r="H118" s="118" t="s">
        <v>968</v>
      </c>
      <c r="K118" s="118" t="s">
        <v>1453</v>
      </c>
      <c r="L118" s="118" t="s">
        <v>3976</v>
      </c>
      <c r="M118" s="117" t="s">
        <v>1297</v>
      </c>
      <c r="N118" s="117" t="s">
        <v>1379</v>
      </c>
      <c r="AC118" s="117" t="s">
        <v>967</v>
      </c>
      <c r="AJ118" s="117" t="s">
        <v>1566</v>
      </c>
      <c r="AK118" s="117" t="s">
        <v>1566</v>
      </c>
      <c r="AL118" s="117" t="s">
        <v>1566</v>
      </c>
      <c r="AN118" s="120">
        <v>43356.333333333328</v>
      </c>
      <c r="AO118" s="119">
        <v>43566</v>
      </c>
    </row>
    <row r="119" spans="1:41" ht="27.6" customHeight="1">
      <c r="A119" s="117">
        <v>1447</v>
      </c>
      <c r="B119" s="118" t="s">
        <v>3978</v>
      </c>
      <c r="C119" s="118" t="s">
        <v>364</v>
      </c>
      <c r="E119" s="118" t="s">
        <v>3640</v>
      </c>
      <c r="F119" s="118" t="s">
        <v>3979</v>
      </c>
      <c r="G119" s="118" t="s">
        <v>3977</v>
      </c>
      <c r="H119" s="118" t="s">
        <v>968</v>
      </c>
      <c r="K119" s="118" t="s">
        <v>1453</v>
      </c>
      <c r="L119" s="118" t="s">
        <v>3979</v>
      </c>
      <c r="M119" s="117" t="s">
        <v>1307</v>
      </c>
      <c r="N119" s="117" t="s">
        <v>1468</v>
      </c>
      <c r="AC119" s="117" t="s">
        <v>967</v>
      </c>
      <c r="AJ119" s="117" t="s">
        <v>1566</v>
      </c>
      <c r="AK119" s="117" t="s">
        <v>1566</v>
      </c>
      <c r="AL119" s="117" t="s">
        <v>1566</v>
      </c>
      <c r="AN119" s="120">
        <v>43356.333333333328</v>
      </c>
      <c r="AO119" s="119">
        <v>43811</v>
      </c>
    </row>
    <row r="120" spans="1:41" ht="27.6" customHeight="1">
      <c r="A120" s="117">
        <v>1446</v>
      </c>
      <c r="B120" s="118" t="s">
        <v>3980</v>
      </c>
      <c r="C120" s="118" t="s">
        <v>364</v>
      </c>
      <c r="E120" s="118" t="s">
        <v>3640</v>
      </c>
      <c r="F120" s="118" t="s">
        <v>3981</v>
      </c>
      <c r="G120" s="118" t="s">
        <v>3977</v>
      </c>
      <c r="H120" s="118" t="s">
        <v>968</v>
      </c>
      <c r="K120" s="118" t="s">
        <v>1453</v>
      </c>
      <c r="L120" s="118" t="s">
        <v>3981</v>
      </c>
      <c r="M120" s="117" t="s">
        <v>1297</v>
      </c>
      <c r="N120" s="117" t="s">
        <v>1379</v>
      </c>
      <c r="AC120" s="117" t="s">
        <v>967</v>
      </c>
      <c r="AJ120" s="117" t="s">
        <v>1566</v>
      </c>
      <c r="AK120" s="117" t="s">
        <v>1566</v>
      </c>
      <c r="AL120" s="117" t="s">
        <v>1566</v>
      </c>
      <c r="AN120" s="120">
        <v>43356.333333333328</v>
      </c>
      <c r="AO120" s="119">
        <v>43566</v>
      </c>
    </row>
    <row r="121" spans="1:41" ht="27.6" customHeight="1">
      <c r="A121" s="117">
        <v>995</v>
      </c>
      <c r="B121" s="118" t="s">
        <v>1121</v>
      </c>
      <c r="C121" s="118" t="s">
        <v>364</v>
      </c>
      <c r="D121" s="117" t="s">
        <v>313</v>
      </c>
      <c r="E121" s="118" t="s">
        <v>3640</v>
      </c>
      <c r="F121" s="118" t="s">
        <v>1655</v>
      </c>
      <c r="G121" s="118" t="s">
        <v>1122</v>
      </c>
      <c r="H121" s="118" t="s">
        <v>304</v>
      </c>
      <c r="I121" s="119">
        <v>41386</v>
      </c>
      <c r="J121" s="119">
        <v>41428</v>
      </c>
      <c r="K121" s="118" t="s">
        <v>792</v>
      </c>
      <c r="L121" s="118" t="s">
        <v>2102</v>
      </c>
      <c r="M121" s="117" t="s">
        <v>1139</v>
      </c>
      <c r="N121" s="117" t="s">
        <v>1139</v>
      </c>
      <c r="O121" s="118" t="s">
        <v>283</v>
      </c>
      <c r="P121" s="118" t="s">
        <v>2103</v>
      </c>
      <c r="V121" s="118" t="s">
        <v>1123</v>
      </c>
      <c r="W121" s="118" t="s">
        <v>3485</v>
      </c>
      <c r="X121" s="117" t="s">
        <v>416</v>
      </c>
      <c r="Z121" s="118" t="s">
        <v>588</v>
      </c>
      <c r="AA121" s="117" t="s">
        <v>587</v>
      </c>
      <c r="AB121" s="118" t="s">
        <v>1124</v>
      </c>
      <c r="AC121" s="117" t="s">
        <v>967</v>
      </c>
      <c r="AE121" s="117" t="s">
        <v>589</v>
      </c>
      <c r="AF121" s="117" t="s">
        <v>274</v>
      </c>
      <c r="AG121" s="117" t="s">
        <v>417</v>
      </c>
      <c r="AH121" s="118" t="s">
        <v>3228</v>
      </c>
      <c r="AI121" s="118" t="s">
        <v>2104</v>
      </c>
      <c r="AJ121" s="117" t="s">
        <v>1566</v>
      </c>
      <c r="AK121" s="117" t="s">
        <v>1566</v>
      </c>
      <c r="AL121" s="117" t="s">
        <v>1566</v>
      </c>
      <c r="AN121" s="120">
        <v>41379.333333333328</v>
      </c>
      <c r="AO121" s="119">
        <v>43235</v>
      </c>
    </row>
    <row r="122" spans="1:41" ht="27.6" customHeight="1">
      <c r="A122" s="117">
        <v>1202</v>
      </c>
      <c r="B122" s="118" t="s">
        <v>1314</v>
      </c>
      <c r="C122" s="118" t="s">
        <v>364</v>
      </c>
      <c r="E122" s="118" t="s">
        <v>3640</v>
      </c>
      <c r="F122" s="118" t="s">
        <v>1370</v>
      </c>
      <c r="G122" s="118" t="s">
        <v>1315</v>
      </c>
      <c r="H122" s="118" t="s">
        <v>304</v>
      </c>
      <c r="I122" s="119">
        <v>42276</v>
      </c>
      <c r="J122" s="119">
        <v>42292</v>
      </c>
      <c r="K122" s="118" t="s">
        <v>792</v>
      </c>
      <c r="L122" s="118" t="s">
        <v>2349</v>
      </c>
      <c r="M122" s="117" t="s">
        <v>1139</v>
      </c>
      <c r="N122" s="117" t="s">
        <v>1139</v>
      </c>
      <c r="O122" s="118" t="s">
        <v>292</v>
      </c>
      <c r="P122" s="118" t="s">
        <v>2350</v>
      </c>
      <c r="R122" s="117" t="s">
        <v>587</v>
      </c>
      <c r="S122" s="117" t="s">
        <v>1663</v>
      </c>
      <c r="T122" s="117" t="s">
        <v>2351</v>
      </c>
      <c r="U122" s="117" t="s">
        <v>2352</v>
      </c>
      <c r="W122" s="118" t="s">
        <v>281</v>
      </c>
      <c r="X122" s="117" t="s">
        <v>416</v>
      </c>
      <c r="Y122" s="117" t="s">
        <v>416</v>
      </c>
      <c r="Z122" s="118" t="s">
        <v>588</v>
      </c>
      <c r="AA122" s="117" t="s">
        <v>587</v>
      </c>
      <c r="AC122" s="117" t="s">
        <v>431</v>
      </c>
      <c r="AD122" s="117" t="s">
        <v>822</v>
      </c>
      <c r="AE122" s="117" t="s">
        <v>1173</v>
      </c>
      <c r="AF122" s="117" t="s">
        <v>2</v>
      </c>
      <c r="AG122" s="117" t="s">
        <v>142</v>
      </c>
      <c r="AH122" s="118" t="s">
        <v>3229</v>
      </c>
      <c r="AJ122" s="117" t="s">
        <v>1565</v>
      </c>
      <c r="AK122" s="117" t="s">
        <v>1566</v>
      </c>
      <c r="AM122" s="117" t="s">
        <v>416</v>
      </c>
      <c r="AN122" s="120">
        <v>42263.333333333328</v>
      </c>
      <c r="AO122" s="119">
        <v>43235</v>
      </c>
    </row>
    <row r="123" spans="1:41" ht="27.6" customHeight="1">
      <c r="A123" s="117">
        <v>1276</v>
      </c>
      <c r="B123" s="118" t="s">
        <v>1667</v>
      </c>
      <c r="C123" s="118" t="s">
        <v>364</v>
      </c>
      <c r="E123" s="118" t="s">
        <v>3640</v>
      </c>
      <c r="F123" s="118" t="s">
        <v>2442</v>
      </c>
      <c r="G123" s="118" t="s">
        <v>1476</v>
      </c>
      <c r="H123" s="118" t="s">
        <v>305</v>
      </c>
      <c r="I123" s="119">
        <v>42580</v>
      </c>
      <c r="J123" s="119">
        <v>42639</v>
      </c>
      <c r="K123" s="118" t="s">
        <v>1453</v>
      </c>
      <c r="L123" s="118" t="s">
        <v>2443</v>
      </c>
      <c r="M123" s="117" t="s">
        <v>1139</v>
      </c>
      <c r="N123" s="117" t="s">
        <v>1139</v>
      </c>
      <c r="O123" s="118" t="s">
        <v>292</v>
      </c>
      <c r="P123" s="118" t="s">
        <v>1668</v>
      </c>
      <c r="R123" s="117" t="s">
        <v>587</v>
      </c>
      <c r="S123" s="117" t="s">
        <v>1669</v>
      </c>
      <c r="T123" s="117" t="s">
        <v>1670</v>
      </c>
      <c r="U123" s="117" t="s">
        <v>1671</v>
      </c>
      <c r="V123" s="118" t="s">
        <v>1672</v>
      </c>
      <c r="W123" s="118" t="s">
        <v>3486</v>
      </c>
      <c r="X123" s="117" t="s">
        <v>793</v>
      </c>
      <c r="Y123" s="117" t="s">
        <v>285</v>
      </c>
      <c r="Z123" s="118" t="s">
        <v>588</v>
      </c>
      <c r="AA123" s="117" t="s">
        <v>587</v>
      </c>
      <c r="AB123" s="118" t="s">
        <v>2444</v>
      </c>
      <c r="AC123" s="117" t="s">
        <v>967</v>
      </c>
      <c r="AH123" s="118" t="s">
        <v>3230</v>
      </c>
      <c r="AI123" s="118" t="s">
        <v>2445</v>
      </c>
      <c r="AJ123" s="117" t="s">
        <v>1566</v>
      </c>
      <c r="AK123" s="117" t="s">
        <v>1566</v>
      </c>
      <c r="AM123" s="117" t="s">
        <v>416</v>
      </c>
      <c r="AN123" s="120">
        <v>42558.333333333328</v>
      </c>
      <c r="AO123" s="119">
        <v>43235</v>
      </c>
    </row>
    <row r="124" spans="1:41" ht="27.6" customHeight="1">
      <c r="A124" s="117">
        <v>706</v>
      </c>
      <c r="B124" s="118" t="s">
        <v>275</v>
      </c>
      <c r="C124" s="118" t="s">
        <v>364</v>
      </c>
      <c r="E124" s="118" t="s">
        <v>3640</v>
      </c>
      <c r="F124" s="118" t="s">
        <v>3982</v>
      </c>
      <c r="G124" s="118" t="s">
        <v>3983</v>
      </c>
      <c r="H124" s="118" t="s">
        <v>1462</v>
      </c>
      <c r="I124" s="119">
        <v>43077</v>
      </c>
      <c r="J124" s="119">
        <v>40504</v>
      </c>
      <c r="K124" s="118" t="s">
        <v>1456</v>
      </c>
      <c r="L124" s="118" t="s">
        <v>3984</v>
      </c>
      <c r="M124" s="117" t="s">
        <v>1297</v>
      </c>
      <c r="N124" s="117" t="s">
        <v>1297</v>
      </c>
      <c r="O124" s="118" t="s">
        <v>283</v>
      </c>
      <c r="P124" s="118" t="s">
        <v>3003</v>
      </c>
      <c r="Q124" s="117" t="s">
        <v>3004</v>
      </c>
      <c r="R124" s="117" t="s">
        <v>587</v>
      </c>
      <c r="S124" s="117" t="s">
        <v>712</v>
      </c>
      <c r="T124" s="117" t="s">
        <v>3005</v>
      </c>
      <c r="U124" s="117" t="s">
        <v>3006</v>
      </c>
      <c r="V124" s="118" t="s">
        <v>793</v>
      </c>
      <c r="W124" s="118" t="s">
        <v>3490</v>
      </c>
      <c r="X124" s="117" t="s">
        <v>587</v>
      </c>
      <c r="Y124" s="117" t="s">
        <v>416</v>
      </c>
      <c r="Z124" s="118" t="s">
        <v>588</v>
      </c>
      <c r="AA124" s="117" t="s">
        <v>416</v>
      </c>
      <c r="AB124" s="118" t="s">
        <v>341</v>
      </c>
      <c r="AC124" s="117" t="s">
        <v>431</v>
      </c>
      <c r="AD124" s="117" t="s">
        <v>822</v>
      </c>
      <c r="AE124" s="117" t="s">
        <v>121</v>
      </c>
      <c r="AF124" s="117" t="s">
        <v>115</v>
      </c>
      <c r="AG124" s="117" t="s">
        <v>144</v>
      </c>
      <c r="AH124" s="118" t="s">
        <v>1980</v>
      </c>
      <c r="AI124" s="118" t="s">
        <v>3985</v>
      </c>
      <c r="AJ124" s="117" t="s">
        <v>1565</v>
      </c>
      <c r="AK124" s="117" t="s">
        <v>1566</v>
      </c>
      <c r="AL124" s="117" t="s">
        <v>1566</v>
      </c>
      <c r="AM124" s="117" t="s">
        <v>416</v>
      </c>
      <c r="AN124" s="120">
        <v>40469.333333333328</v>
      </c>
      <c r="AO124" s="119">
        <v>43401</v>
      </c>
    </row>
    <row r="125" spans="1:41" ht="27.6" customHeight="1">
      <c r="A125" s="117">
        <v>1176</v>
      </c>
      <c r="B125" s="118" t="s">
        <v>1260</v>
      </c>
      <c r="C125" s="118" t="s">
        <v>1240</v>
      </c>
      <c r="E125" s="118" t="s">
        <v>3780</v>
      </c>
      <c r="F125" s="118" t="s">
        <v>1674</v>
      </c>
      <c r="G125" s="118" t="s">
        <v>1261</v>
      </c>
      <c r="H125" s="118" t="s">
        <v>594</v>
      </c>
      <c r="K125" s="118" t="s">
        <v>280</v>
      </c>
      <c r="L125" s="118" t="s">
        <v>2308</v>
      </c>
      <c r="M125" s="117" t="s">
        <v>1139</v>
      </c>
      <c r="N125" s="117" t="s">
        <v>1139</v>
      </c>
      <c r="AH125" s="118" t="s">
        <v>969</v>
      </c>
      <c r="AM125" s="117" t="s">
        <v>285</v>
      </c>
      <c r="AN125" s="120">
        <v>42054.333333333328</v>
      </c>
      <c r="AO125" s="119">
        <v>43234</v>
      </c>
    </row>
    <row r="126" spans="1:41" ht="27.6" customHeight="1">
      <c r="A126" s="117">
        <v>1032</v>
      </c>
      <c r="B126" s="118" t="s">
        <v>69</v>
      </c>
      <c r="C126" s="118" t="s">
        <v>1240</v>
      </c>
      <c r="D126" s="117" t="s">
        <v>331</v>
      </c>
      <c r="E126" s="118" t="s">
        <v>3780</v>
      </c>
      <c r="F126" s="118" t="s">
        <v>1673</v>
      </c>
      <c r="G126" s="118" t="s">
        <v>70</v>
      </c>
      <c r="H126" s="118" t="s">
        <v>268</v>
      </c>
      <c r="I126" s="119">
        <v>41498</v>
      </c>
      <c r="J126" s="119">
        <v>41512</v>
      </c>
      <c r="K126" s="118" t="s">
        <v>280</v>
      </c>
      <c r="L126" s="118" t="s">
        <v>2158</v>
      </c>
      <c r="M126" s="117" t="s">
        <v>1297</v>
      </c>
      <c r="N126" s="117" t="s">
        <v>1379</v>
      </c>
      <c r="O126" s="118" t="s">
        <v>411</v>
      </c>
      <c r="P126" s="118" t="s">
        <v>2159</v>
      </c>
      <c r="X126" s="117" t="s">
        <v>793</v>
      </c>
      <c r="Z126" s="118" t="s">
        <v>282</v>
      </c>
      <c r="AE126" s="117" t="s">
        <v>793</v>
      </c>
      <c r="AF126" s="117" t="s">
        <v>793</v>
      </c>
      <c r="AG126" s="117" t="s">
        <v>793</v>
      </c>
      <c r="AH126" s="118" t="s">
        <v>969</v>
      </c>
      <c r="AI126" s="118" t="s">
        <v>3231</v>
      </c>
      <c r="AM126" s="117" t="s">
        <v>285</v>
      </c>
      <c r="AN126" s="120">
        <v>41498.333333333328</v>
      </c>
      <c r="AO126" s="119">
        <v>43482</v>
      </c>
    </row>
    <row r="127" spans="1:41" ht="27.6" customHeight="1">
      <c r="A127" s="117">
        <v>694</v>
      </c>
      <c r="B127" s="118" t="s">
        <v>710</v>
      </c>
      <c r="C127" s="118" t="s">
        <v>316</v>
      </c>
      <c r="E127" s="118" t="s">
        <v>3393</v>
      </c>
      <c r="F127" s="118" t="s">
        <v>1675</v>
      </c>
      <c r="G127" s="118" t="s">
        <v>1372</v>
      </c>
      <c r="H127" s="118" t="s">
        <v>594</v>
      </c>
      <c r="K127" s="118" t="s">
        <v>792</v>
      </c>
      <c r="L127" s="118" t="s">
        <v>2163</v>
      </c>
      <c r="M127" s="117" t="s">
        <v>1297</v>
      </c>
      <c r="N127" s="117" t="s">
        <v>2855</v>
      </c>
      <c r="O127" s="118" t="s">
        <v>283</v>
      </c>
      <c r="P127" s="118" t="s">
        <v>1007</v>
      </c>
      <c r="Q127" s="117" t="s">
        <v>1676</v>
      </c>
      <c r="V127" s="118" t="s">
        <v>1008</v>
      </c>
      <c r="W127" s="118" t="s">
        <v>3491</v>
      </c>
      <c r="X127" s="117" t="s">
        <v>587</v>
      </c>
      <c r="Z127" s="118" t="s">
        <v>588</v>
      </c>
      <c r="AB127" s="118" t="s">
        <v>1677</v>
      </c>
      <c r="AC127" s="117" t="s">
        <v>431</v>
      </c>
      <c r="AD127" s="117" t="s">
        <v>822</v>
      </c>
      <c r="AE127" s="117" t="s">
        <v>589</v>
      </c>
      <c r="AF127" s="117" t="s">
        <v>274</v>
      </c>
      <c r="AG127" s="117" t="s">
        <v>147</v>
      </c>
      <c r="AI127" s="118" t="s">
        <v>2742</v>
      </c>
      <c r="AM127" s="117" t="s">
        <v>416</v>
      </c>
      <c r="AN127" s="120">
        <v>41521.333333333328</v>
      </c>
      <c r="AO127" s="119">
        <v>44592</v>
      </c>
    </row>
    <row r="128" spans="1:41" ht="27.6" customHeight="1">
      <c r="A128" s="117">
        <v>1072</v>
      </c>
      <c r="B128" s="118" t="s">
        <v>1189</v>
      </c>
      <c r="C128" s="118" t="s">
        <v>316</v>
      </c>
      <c r="E128" s="118" t="s">
        <v>3393</v>
      </c>
      <c r="F128" s="118" t="s">
        <v>1679</v>
      </c>
      <c r="G128" s="118" t="s">
        <v>1371</v>
      </c>
      <c r="H128" s="118" t="s">
        <v>968</v>
      </c>
      <c r="K128" s="118" t="s">
        <v>792</v>
      </c>
      <c r="L128" s="118" t="s">
        <v>2203</v>
      </c>
      <c r="M128" s="117" t="s">
        <v>1140</v>
      </c>
      <c r="N128" s="117" t="s">
        <v>1297</v>
      </c>
      <c r="O128" s="118" t="s">
        <v>283</v>
      </c>
      <c r="P128" s="118" t="s">
        <v>1190</v>
      </c>
      <c r="W128" s="118" t="s">
        <v>3492</v>
      </c>
      <c r="X128" s="117" t="s">
        <v>416</v>
      </c>
      <c r="Z128" s="118" t="s">
        <v>1680</v>
      </c>
      <c r="AB128" s="118" t="s">
        <v>2003</v>
      </c>
      <c r="AC128" s="117" t="s">
        <v>431</v>
      </c>
      <c r="AD128" s="117" t="s">
        <v>822</v>
      </c>
      <c r="AE128" s="117" t="s">
        <v>793</v>
      </c>
      <c r="AF128" s="117" t="s">
        <v>793</v>
      </c>
      <c r="AG128" s="117" t="s">
        <v>1191</v>
      </c>
      <c r="AH128" s="118" t="s">
        <v>2204</v>
      </c>
      <c r="AI128" s="118" t="s">
        <v>2743</v>
      </c>
      <c r="AM128" s="117" t="s">
        <v>416</v>
      </c>
      <c r="AN128" s="120">
        <v>42807.333333333328</v>
      </c>
      <c r="AO128" s="119">
        <v>43358</v>
      </c>
    </row>
    <row r="129" spans="1:41" ht="27.6" customHeight="1">
      <c r="A129" s="117">
        <v>573</v>
      </c>
      <c r="B129" s="118" t="s">
        <v>599</v>
      </c>
      <c r="C129" s="118" t="s">
        <v>316</v>
      </c>
      <c r="E129" s="118" t="s">
        <v>3393</v>
      </c>
      <c r="F129" s="118" t="s">
        <v>599</v>
      </c>
      <c r="G129" s="118" t="s">
        <v>600</v>
      </c>
      <c r="H129" s="118" t="s">
        <v>268</v>
      </c>
      <c r="L129" s="118" t="s">
        <v>599</v>
      </c>
      <c r="M129" s="117" t="s">
        <v>1140</v>
      </c>
      <c r="N129" s="117" t="s">
        <v>1297</v>
      </c>
      <c r="AC129" s="117" t="s">
        <v>791</v>
      </c>
      <c r="AH129" s="118" t="s">
        <v>969</v>
      </c>
      <c r="AI129" s="118" t="s">
        <v>1967</v>
      </c>
      <c r="AN129" s="120">
        <v>40102.333333333328</v>
      </c>
      <c r="AO129" s="119">
        <v>43358</v>
      </c>
    </row>
    <row r="130" spans="1:41" ht="27.6" customHeight="1">
      <c r="A130" s="117">
        <v>1013</v>
      </c>
      <c r="B130" s="118" t="s">
        <v>1134</v>
      </c>
      <c r="C130" s="118" t="s">
        <v>316</v>
      </c>
      <c r="E130" s="118" t="s">
        <v>3393</v>
      </c>
      <c r="F130" s="118" t="s">
        <v>1678</v>
      </c>
      <c r="G130" s="118" t="s">
        <v>1135</v>
      </c>
      <c r="H130" s="118" t="s">
        <v>3089</v>
      </c>
      <c r="L130" s="118" t="s">
        <v>2138</v>
      </c>
      <c r="M130" s="117" t="s">
        <v>1140</v>
      </c>
      <c r="N130" s="117" t="s">
        <v>1140</v>
      </c>
      <c r="AH130" s="118" t="s">
        <v>969</v>
      </c>
      <c r="AI130" s="118" t="s">
        <v>2744</v>
      </c>
      <c r="AN130" s="120">
        <v>42993.333333333328</v>
      </c>
      <c r="AO130" s="119">
        <v>43357</v>
      </c>
    </row>
    <row r="131" spans="1:41" ht="27.6" customHeight="1">
      <c r="A131" s="117">
        <v>1207</v>
      </c>
      <c r="B131" s="118" t="s">
        <v>1337</v>
      </c>
      <c r="C131" s="118" t="s">
        <v>1316</v>
      </c>
      <c r="E131" s="118" t="s">
        <v>3395</v>
      </c>
      <c r="F131" s="118" t="s">
        <v>1681</v>
      </c>
      <c r="G131" s="118" t="s">
        <v>818</v>
      </c>
      <c r="H131" s="118" t="s">
        <v>968</v>
      </c>
      <c r="K131" s="118" t="s">
        <v>280</v>
      </c>
      <c r="L131" s="118" t="s">
        <v>3232</v>
      </c>
      <c r="M131" s="117" t="s">
        <v>1297</v>
      </c>
      <c r="N131" s="117" t="s">
        <v>1297</v>
      </c>
      <c r="O131" s="118" t="s">
        <v>965</v>
      </c>
      <c r="P131" s="118" t="s">
        <v>2365</v>
      </c>
      <c r="R131" s="117" t="s">
        <v>587</v>
      </c>
      <c r="S131" s="117" t="s">
        <v>1594</v>
      </c>
      <c r="T131" s="117" t="s">
        <v>1682</v>
      </c>
      <c r="U131" s="117" t="s">
        <v>1596</v>
      </c>
      <c r="W131" s="118" t="s">
        <v>2366</v>
      </c>
      <c r="X131" s="117" t="s">
        <v>285</v>
      </c>
      <c r="Y131" s="117" t="s">
        <v>416</v>
      </c>
      <c r="Z131" s="118" t="s">
        <v>1587</v>
      </c>
      <c r="AA131" s="117" t="s">
        <v>587</v>
      </c>
      <c r="AC131" s="117" t="s">
        <v>967</v>
      </c>
      <c r="AE131" s="117" t="s">
        <v>793</v>
      </c>
      <c r="AF131" s="117" t="s">
        <v>793</v>
      </c>
      <c r="AG131" s="117" t="s">
        <v>417</v>
      </c>
      <c r="AI131" s="118" t="s">
        <v>2367</v>
      </c>
      <c r="AN131" s="120">
        <v>42293.333333333328</v>
      </c>
      <c r="AO131" s="119">
        <v>43496</v>
      </c>
    </row>
    <row r="132" spans="1:41" ht="27.6" customHeight="1">
      <c r="A132" s="117">
        <v>1390</v>
      </c>
      <c r="B132" s="118" t="s">
        <v>3233</v>
      </c>
      <c r="C132" s="118" t="s">
        <v>1316</v>
      </c>
      <c r="D132" s="117" t="s">
        <v>3234</v>
      </c>
      <c r="E132" s="118" t="s">
        <v>3395</v>
      </c>
      <c r="F132" s="118" t="s">
        <v>3783</v>
      </c>
      <c r="G132" s="118" t="s">
        <v>818</v>
      </c>
      <c r="H132" s="118" t="s">
        <v>968</v>
      </c>
      <c r="I132" s="119">
        <v>43129</v>
      </c>
      <c r="J132" s="119">
        <v>43164</v>
      </c>
      <c r="K132" s="118" t="s">
        <v>1456</v>
      </c>
      <c r="L132" s="118" t="s">
        <v>3235</v>
      </c>
      <c r="M132" s="117" t="s">
        <v>1139</v>
      </c>
      <c r="N132" s="117" t="s">
        <v>1297</v>
      </c>
      <c r="O132" s="118" t="s">
        <v>283</v>
      </c>
      <c r="P132" s="118" t="s">
        <v>3236</v>
      </c>
      <c r="Q132" s="117" t="s">
        <v>3237</v>
      </c>
      <c r="R132" s="117" t="s">
        <v>587</v>
      </c>
      <c r="S132" s="117" t="s">
        <v>793</v>
      </c>
      <c r="T132" s="117" t="s">
        <v>3238</v>
      </c>
      <c r="U132" s="117" t="s">
        <v>3239</v>
      </c>
      <c r="V132" s="118" t="s">
        <v>3240</v>
      </c>
      <c r="W132" s="118" t="s">
        <v>3493</v>
      </c>
      <c r="X132" s="117" t="s">
        <v>285</v>
      </c>
      <c r="Y132" s="117" t="s">
        <v>285</v>
      </c>
      <c r="Z132" s="118" t="s">
        <v>2908</v>
      </c>
      <c r="AA132" s="117" t="s">
        <v>587</v>
      </c>
      <c r="AB132" s="118" t="s">
        <v>3241</v>
      </c>
      <c r="AC132" s="117" t="s">
        <v>967</v>
      </c>
      <c r="AE132" s="117" t="s">
        <v>1188</v>
      </c>
      <c r="AF132" s="117" t="s">
        <v>2936</v>
      </c>
      <c r="AG132" s="117" t="s">
        <v>140</v>
      </c>
      <c r="AI132" s="118" t="s">
        <v>3242</v>
      </c>
      <c r="AJ132" s="117" t="s">
        <v>1566</v>
      </c>
      <c r="AK132" s="117" t="s">
        <v>3402</v>
      </c>
      <c r="AL132" s="117" t="s">
        <v>1566</v>
      </c>
      <c r="AM132" s="117" t="s">
        <v>587</v>
      </c>
      <c r="AN132" s="120">
        <v>43125.333333333328</v>
      </c>
      <c r="AO132" s="119">
        <v>43235</v>
      </c>
    </row>
    <row r="133" spans="1:41" ht="27.6" customHeight="1">
      <c r="A133" s="117">
        <v>1433</v>
      </c>
      <c r="B133" s="118" t="s">
        <v>3784</v>
      </c>
      <c r="C133" s="118" t="s">
        <v>1316</v>
      </c>
      <c r="D133" s="117" t="s">
        <v>3785</v>
      </c>
      <c r="E133" s="118" t="s">
        <v>3395</v>
      </c>
      <c r="F133" s="118" t="s">
        <v>3786</v>
      </c>
      <c r="G133" s="118" t="s">
        <v>3787</v>
      </c>
      <c r="H133" s="118" t="s">
        <v>968</v>
      </c>
      <c r="I133" s="119">
        <v>43321</v>
      </c>
      <c r="J133" s="119">
        <v>43335</v>
      </c>
      <c r="K133" s="118" t="s">
        <v>1456</v>
      </c>
      <c r="L133" s="118" t="s">
        <v>3788</v>
      </c>
      <c r="M133" s="117" t="s">
        <v>1140</v>
      </c>
      <c r="N133" s="117" t="s">
        <v>1307</v>
      </c>
      <c r="O133" s="118" t="s">
        <v>418</v>
      </c>
      <c r="P133" s="118" t="s">
        <v>3789</v>
      </c>
      <c r="Q133" s="117" t="s">
        <v>3790</v>
      </c>
      <c r="R133" s="117" t="s">
        <v>285</v>
      </c>
      <c r="S133" s="117" t="s">
        <v>3791</v>
      </c>
      <c r="T133" s="117" t="s">
        <v>3792</v>
      </c>
      <c r="V133" s="118" t="s">
        <v>3793</v>
      </c>
      <c r="W133" s="118" t="s">
        <v>3794</v>
      </c>
      <c r="X133" s="117" t="s">
        <v>793</v>
      </c>
      <c r="Y133" s="117" t="s">
        <v>793</v>
      </c>
      <c r="Z133" s="118" t="s">
        <v>2400</v>
      </c>
      <c r="AA133" s="117" t="s">
        <v>587</v>
      </c>
      <c r="AB133" s="118" t="s">
        <v>3795</v>
      </c>
      <c r="AC133" s="117" t="s">
        <v>431</v>
      </c>
      <c r="AD133" s="117" t="s">
        <v>822</v>
      </c>
      <c r="AJ133" s="117" t="s">
        <v>1565</v>
      </c>
      <c r="AK133" s="117" t="s">
        <v>3402</v>
      </c>
      <c r="AL133" s="117" t="s">
        <v>1566</v>
      </c>
      <c r="AM133" s="117" t="s">
        <v>416</v>
      </c>
      <c r="AN133" s="120">
        <v>43290.333333333328</v>
      </c>
      <c r="AO133" s="119">
        <v>43358</v>
      </c>
    </row>
    <row r="134" spans="1:41" ht="27.6" customHeight="1">
      <c r="A134" s="117">
        <v>1341</v>
      </c>
      <c r="B134" s="118" t="s">
        <v>2642</v>
      </c>
      <c r="C134" s="118" t="s">
        <v>1316</v>
      </c>
      <c r="D134" s="117" t="s">
        <v>329</v>
      </c>
      <c r="E134" s="118" t="s">
        <v>3395</v>
      </c>
      <c r="F134" s="118" t="s">
        <v>2643</v>
      </c>
      <c r="G134" s="118" t="s">
        <v>632</v>
      </c>
      <c r="H134" s="118" t="s">
        <v>1461</v>
      </c>
      <c r="I134" s="119">
        <v>42900</v>
      </c>
      <c r="J134" s="119">
        <v>42964</v>
      </c>
      <c r="K134" s="118" t="s">
        <v>1456</v>
      </c>
      <c r="L134" s="118" t="s">
        <v>3243</v>
      </c>
      <c r="M134" s="117" t="s">
        <v>1140</v>
      </c>
      <c r="N134" s="117" t="s">
        <v>1140</v>
      </c>
      <c r="O134" s="118" t="s">
        <v>418</v>
      </c>
      <c r="P134" s="118" t="s">
        <v>2644</v>
      </c>
      <c r="Q134" s="117" t="s">
        <v>2645</v>
      </c>
      <c r="R134" s="117" t="s">
        <v>587</v>
      </c>
      <c r="S134" s="117" t="s">
        <v>793</v>
      </c>
      <c r="T134" s="117" t="s">
        <v>2646</v>
      </c>
      <c r="W134" s="118" t="s">
        <v>3494</v>
      </c>
      <c r="X134" s="117" t="s">
        <v>416</v>
      </c>
      <c r="Y134" s="117" t="s">
        <v>587</v>
      </c>
      <c r="Z134" s="118" t="s">
        <v>2647</v>
      </c>
      <c r="AA134" s="117" t="s">
        <v>416</v>
      </c>
      <c r="AC134" s="117" t="s">
        <v>967</v>
      </c>
      <c r="AH134" s="118" t="s">
        <v>3007</v>
      </c>
      <c r="AI134" s="118" t="s">
        <v>2648</v>
      </c>
      <c r="AJ134" s="117" t="s">
        <v>1566</v>
      </c>
      <c r="AK134" s="117" t="s">
        <v>3402</v>
      </c>
      <c r="AL134" s="117" t="s">
        <v>1566</v>
      </c>
      <c r="AM134" s="117" t="s">
        <v>587</v>
      </c>
      <c r="AN134" s="120">
        <v>42899.333333333328</v>
      </c>
      <c r="AO134" s="119">
        <v>43281</v>
      </c>
    </row>
    <row r="135" spans="1:41" ht="27.6" customHeight="1">
      <c r="A135" s="117">
        <v>1104</v>
      </c>
      <c r="B135" s="118" t="s">
        <v>46</v>
      </c>
      <c r="C135" s="118" t="s">
        <v>1316</v>
      </c>
      <c r="D135" s="117" t="s">
        <v>3029</v>
      </c>
      <c r="E135" s="118" t="s">
        <v>3395</v>
      </c>
      <c r="F135" s="118" t="s">
        <v>1755</v>
      </c>
      <c r="G135" s="118" t="s">
        <v>1339</v>
      </c>
      <c r="H135" s="118" t="s">
        <v>1462</v>
      </c>
      <c r="I135" s="119">
        <v>41782</v>
      </c>
      <c r="J135" s="119">
        <v>41848</v>
      </c>
      <c r="K135" s="118" t="s">
        <v>1456</v>
      </c>
      <c r="L135" s="118" t="s">
        <v>2236</v>
      </c>
      <c r="M135" s="117" t="s">
        <v>1379</v>
      </c>
      <c r="N135" s="117" t="s">
        <v>1379</v>
      </c>
      <c r="O135" s="118" t="s">
        <v>418</v>
      </c>
      <c r="P135" s="118" t="s">
        <v>2237</v>
      </c>
      <c r="Q135" s="117" t="s">
        <v>2238</v>
      </c>
      <c r="V135" s="118" t="s">
        <v>2239</v>
      </c>
      <c r="W135" s="118" t="s">
        <v>3539</v>
      </c>
      <c r="X135" s="117" t="s">
        <v>793</v>
      </c>
      <c r="Z135" s="118" t="s">
        <v>1756</v>
      </c>
      <c r="AA135" s="117" t="s">
        <v>587</v>
      </c>
      <c r="AB135" s="118" t="s">
        <v>2240</v>
      </c>
      <c r="AC135" s="117" t="s">
        <v>967</v>
      </c>
      <c r="AE135" s="117" t="s">
        <v>1</v>
      </c>
      <c r="AF135" s="117" t="s">
        <v>2</v>
      </c>
      <c r="AG135" s="117" t="s">
        <v>142</v>
      </c>
      <c r="AH135" s="118" t="s">
        <v>2241</v>
      </c>
      <c r="AI135" s="118" t="s">
        <v>3796</v>
      </c>
      <c r="AM135" s="117" t="s">
        <v>416</v>
      </c>
      <c r="AN135" s="120">
        <v>41772.333333333328</v>
      </c>
      <c r="AO135" s="119">
        <v>43552</v>
      </c>
    </row>
    <row r="136" spans="1:41" ht="27.6" customHeight="1">
      <c r="A136" s="117">
        <v>1265</v>
      </c>
      <c r="B136" s="118" t="s">
        <v>1480</v>
      </c>
      <c r="C136" s="118" t="s">
        <v>1316</v>
      </c>
      <c r="D136" s="117" t="s">
        <v>3008</v>
      </c>
      <c r="E136" s="118" t="s">
        <v>3395</v>
      </c>
      <c r="F136" s="118" t="s">
        <v>1683</v>
      </c>
      <c r="G136" s="118" t="s">
        <v>1338</v>
      </c>
      <c r="H136" s="118" t="s">
        <v>1462</v>
      </c>
      <c r="I136" s="119">
        <v>42574</v>
      </c>
      <c r="J136" s="119">
        <v>42583</v>
      </c>
      <c r="K136" s="118" t="s">
        <v>1456</v>
      </c>
      <c r="L136" s="118" t="s">
        <v>2426</v>
      </c>
      <c r="M136" s="117" t="s">
        <v>1379</v>
      </c>
      <c r="N136" s="117" t="s">
        <v>1487</v>
      </c>
      <c r="O136" s="118" t="s">
        <v>269</v>
      </c>
      <c r="P136" s="118" t="s">
        <v>2427</v>
      </c>
      <c r="Q136" s="117" t="s">
        <v>2428</v>
      </c>
      <c r="R136" s="117" t="s">
        <v>587</v>
      </c>
      <c r="S136" s="117" t="s">
        <v>1684</v>
      </c>
      <c r="T136" s="117" t="s">
        <v>1685</v>
      </c>
      <c r="U136" s="117" t="s">
        <v>793</v>
      </c>
      <c r="V136" s="118" t="s">
        <v>793</v>
      </c>
      <c r="W136" s="118" t="s">
        <v>3495</v>
      </c>
      <c r="X136" s="117" t="s">
        <v>285</v>
      </c>
      <c r="Y136" s="117" t="s">
        <v>416</v>
      </c>
      <c r="Z136" s="118" t="s">
        <v>1584</v>
      </c>
      <c r="AA136" s="117" t="s">
        <v>587</v>
      </c>
      <c r="AC136" s="117" t="s">
        <v>431</v>
      </c>
      <c r="AD136" s="117" t="s">
        <v>822</v>
      </c>
      <c r="AH136" s="118" t="s">
        <v>2429</v>
      </c>
      <c r="AI136" s="118" t="s">
        <v>3244</v>
      </c>
      <c r="AJ136" s="117" t="s">
        <v>1565</v>
      </c>
      <c r="AK136" s="117" t="s">
        <v>3402</v>
      </c>
      <c r="AM136" s="117" t="s">
        <v>416</v>
      </c>
      <c r="AN136" s="120">
        <v>42510.333333333328</v>
      </c>
      <c r="AO136" s="119">
        <v>43552</v>
      </c>
    </row>
    <row r="137" spans="1:41" ht="27.6" customHeight="1">
      <c r="A137" s="117">
        <v>1080</v>
      </c>
      <c r="B137" s="118" t="s">
        <v>55</v>
      </c>
      <c r="C137" s="118" t="s">
        <v>34</v>
      </c>
      <c r="D137" s="117" t="s">
        <v>315</v>
      </c>
      <c r="E137" s="118" t="s">
        <v>712</v>
      </c>
      <c r="F137" s="118" t="s">
        <v>1689</v>
      </c>
      <c r="G137" s="118" t="s">
        <v>818</v>
      </c>
      <c r="H137" s="118" t="s">
        <v>968</v>
      </c>
      <c r="K137" s="118" t="s">
        <v>280</v>
      </c>
      <c r="L137" s="118" t="s">
        <v>2206</v>
      </c>
      <c r="M137" s="117" t="s">
        <v>182</v>
      </c>
      <c r="N137" s="117" t="s">
        <v>1068</v>
      </c>
      <c r="O137" s="118" t="s">
        <v>411</v>
      </c>
      <c r="P137" s="118" t="s">
        <v>1690</v>
      </c>
      <c r="V137" s="118" t="s">
        <v>2184</v>
      </c>
      <c r="W137" s="118" t="s">
        <v>3496</v>
      </c>
      <c r="X137" s="117" t="s">
        <v>793</v>
      </c>
      <c r="Z137" s="118" t="s">
        <v>282</v>
      </c>
      <c r="AA137" s="117" t="s">
        <v>587</v>
      </c>
      <c r="AC137" s="117" t="s">
        <v>967</v>
      </c>
      <c r="AE137" s="117" t="s">
        <v>124</v>
      </c>
      <c r="AF137" s="117" t="s">
        <v>125</v>
      </c>
      <c r="AM137" s="117" t="s">
        <v>416</v>
      </c>
      <c r="AN137" s="120">
        <v>41716.333333333328</v>
      </c>
      <c r="AO137" s="119">
        <v>41774</v>
      </c>
    </row>
    <row r="138" spans="1:41" ht="27.6" customHeight="1">
      <c r="A138" s="117">
        <v>1058</v>
      </c>
      <c r="B138" s="118" t="s">
        <v>1493</v>
      </c>
      <c r="C138" s="118" t="s">
        <v>34</v>
      </c>
      <c r="D138" s="117" t="s">
        <v>3245</v>
      </c>
      <c r="E138" s="118" t="s">
        <v>712</v>
      </c>
      <c r="F138" s="118" t="s">
        <v>1686</v>
      </c>
      <c r="G138" s="118" t="s">
        <v>1481</v>
      </c>
      <c r="H138" s="118" t="s">
        <v>968</v>
      </c>
      <c r="I138" s="119">
        <v>42513</v>
      </c>
      <c r="J138" s="119">
        <v>42528</v>
      </c>
      <c r="K138" s="118" t="s">
        <v>280</v>
      </c>
      <c r="L138" s="118" t="s">
        <v>2422</v>
      </c>
      <c r="M138" s="117" t="s">
        <v>66</v>
      </c>
      <c r="N138" s="117" t="s">
        <v>66</v>
      </c>
      <c r="O138" s="118" t="s">
        <v>1482</v>
      </c>
      <c r="P138" s="118" t="s">
        <v>2423</v>
      </c>
      <c r="R138" s="117" t="s">
        <v>587</v>
      </c>
      <c r="S138" s="117" t="s">
        <v>1687</v>
      </c>
      <c r="T138" s="117" t="s">
        <v>1688</v>
      </c>
      <c r="U138" s="117" t="s">
        <v>793</v>
      </c>
      <c r="V138" s="118" t="s">
        <v>793</v>
      </c>
      <c r="W138" s="118" t="s">
        <v>3497</v>
      </c>
      <c r="X138" s="117" t="s">
        <v>793</v>
      </c>
      <c r="Y138" s="117" t="s">
        <v>587</v>
      </c>
      <c r="AA138" s="117" t="s">
        <v>587</v>
      </c>
      <c r="AB138" s="118" t="s">
        <v>2424</v>
      </c>
      <c r="AC138" s="117" t="s">
        <v>967</v>
      </c>
      <c r="AE138" s="117" t="s">
        <v>793</v>
      </c>
      <c r="AF138" s="117" t="s">
        <v>793</v>
      </c>
      <c r="AG138" s="117" t="s">
        <v>793</v>
      </c>
      <c r="AI138" s="118" t="s">
        <v>2425</v>
      </c>
      <c r="AJ138" s="117" t="s">
        <v>1566</v>
      </c>
      <c r="AK138" s="117" t="s">
        <v>3402</v>
      </c>
      <c r="AM138" s="117" t="s">
        <v>416</v>
      </c>
      <c r="AN138" s="120">
        <v>42503.333333333328</v>
      </c>
      <c r="AO138" s="119">
        <v>42825</v>
      </c>
    </row>
    <row r="139" spans="1:41" ht="27.6" customHeight="1">
      <c r="A139" s="117">
        <v>1308</v>
      </c>
      <c r="B139" s="118" t="s">
        <v>2503</v>
      </c>
      <c r="C139" s="118" t="s">
        <v>34</v>
      </c>
      <c r="D139" s="117" t="s">
        <v>3009</v>
      </c>
      <c r="E139" s="118" t="s">
        <v>3797</v>
      </c>
      <c r="F139" s="118" t="s">
        <v>2504</v>
      </c>
      <c r="G139" s="118" t="s">
        <v>818</v>
      </c>
      <c r="H139" s="118" t="s">
        <v>968</v>
      </c>
      <c r="I139" s="119">
        <v>42807</v>
      </c>
      <c r="K139" s="118" t="s">
        <v>792</v>
      </c>
      <c r="L139" s="118" t="s">
        <v>2505</v>
      </c>
      <c r="M139" s="117" t="s">
        <v>66</v>
      </c>
      <c r="N139" s="117" t="s">
        <v>1297</v>
      </c>
      <c r="O139" s="118" t="s">
        <v>193</v>
      </c>
      <c r="P139" s="118" t="s">
        <v>2506</v>
      </c>
      <c r="Q139" s="117" t="s">
        <v>2507</v>
      </c>
      <c r="R139" s="117" t="s">
        <v>416</v>
      </c>
      <c r="S139" s="117" t="s">
        <v>793</v>
      </c>
      <c r="T139" s="117" t="s">
        <v>793</v>
      </c>
      <c r="U139" s="117" t="s">
        <v>793</v>
      </c>
      <c r="V139" s="118" t="s">
        <v>2508</v>
      </c>
      <c r="W139" s="118" t="s">
        <v>3498</v>
      </c>
      <c r="X139" s="117" t="s">
        <v>793</v>
      </c>
      <c r="Y139" s="117" t="s">
        <v>793</v>
      </c>
      <c r="Z139" s="118" t="s">
        <v>282</v>
      </c>
      <c r="AA139" s="117" t="s">
        <v>587</v>
      </c>
      <c r="AB139" s="118" t="s">
        <v>793</v>
      </c>
      <c r="AC139" s="117" t="s">
        <v>967</v>
      </c>
      <c r="AE139" s="117" t="s">
        <v>793</v>
      </c>
      <c r="AF139" s="117" t="s">
        <v>793</v>
      </c>
      <c r="AG139" s="117" t="s">
        <v>793</v>
      </c>
      <c r="AJ139" s="117" t="s">
        <v>1566</v>
      </c>
      <c r="AK139" s="117" t="s">
        <v>3402</v>
      </c>
      <c r="AL139" s="117" t="s">
        <v>1566</v>
      </c>
      <c r="AN139" s="120">
        <v>42761.333333333328</v>
      </c>
      <c r="AO139" s="119">
        <v>42870</v>
      </c>
    </row>
    <row r="140" spans="1:41" ht="27.6" customHeight="1">
      <c r="A140" s="117">
        <v>891</v>
      </c>
      <c r="B140" s="118" t="s">
        <v>162</v>
      </c>
      <c r="C140" s="118" t="s">
        <v>34</v>
      </c>
      <c r="D140" s="117" t="s">
        <v>363</v>
      </c>
      <c r="E140" s="118" t="s">
        <v>3797</v>
      </c>
      <c r="F140" s="118" t="s">
        <v>1897</v>
      </c>
      <c r="G140" s="118" t="s">
        <v>632</v>
      </c>
      <c r="H140" s="118" t="s">
        <v>1462</v>
      </c>
      <c r="I140" s="119">
        <v>41058</v>
      </c>
      <c r="J140" s="119">
        <v>41071</v>
      </c>
      <c r="K140" s="118" t="s">
        <v>1456</v>
      </c>
      <c r="L140" s="118" t="s">
        <v>2039</v>
      </c>
      <c r="M140" s="117" t="s">
        <v>1379</v>
      </c>
      <c r="N140" s="117" t="s">
        <v>1487</v>
      </c>
      <c r="O140" s="118" t="s">
        <v>292</v>
      </c>
      <c r="P140" s="118" t="s">
        <v>2040</v>
      </c>
      <c r="Q140" s="117" t="s">
        <v>2041</v>
      </c>
      <c r="V140" s="118" t="s">
        <v>2042</v>
      </c>
      <c r="W140" s="118" t="s">
        <v>3499</v>
      </c>
      <c r="X140" s="117" t="s">
        <v>793</v>
      </c>
      <c r="Z140" s="118" t="s">
        <v>1593</v>
      </c>
      <c r="AB140" s="118" t="s">
        <v>1898</v>
      </c>
      <c r="AC140" s="117" t="s">
        <v>967</v>
      </c>
      <c r="AE140" s="117" t="s">
        <v>794</v>
      </c>
      <c r="AH140" s="118" t="s">
        <v>3798</v>
      </c>
      <c r="AI140" s="118" t="s">
        <v>2745</v>
      </c>
      <c r="AJ140" s="117" t="s">
        <v>1566</v>
      </c>
      <c r="AK140" s="117" t="s">
        <v>3402</v>
      </c>
      <c r="AN140" s="120">
        <v>41058.333333333328</v>
      </c>
      <c r="AO140" s="119">
        <v>43546</v>
      </c>
    </row>
    <row r="141" spans="1:41" ht="27.6" customHeight="1">
      <c r="A141" s="117">
        <v>994</v>
      </c>
      <c r="B141" s="118" t="s">
        <v>1125</v>
      </c>
      <c r="C141" s="118" t="s">
        <v>317</v>
      </c>
      <c r="E141" s="118" t="s">
        <v>3640</v>
      </c>
      <c r="F141" s="118" t="s">
        <v>1691</v>
      </c>
      <c r="G141" s="118" t="s">
        <v>1075</v>
      </c>
      <c r="H141" s="118" t="s">
        <v>968</v>
      </c>
      <c r="I141" s="119">
        <v>41386</v>
      </c>
      <c r="J141" s="119">
        <v>41393</v>
      </c>
      <c r="K141" s="118" t="s">
        <v>280</v>
      </c>
      <c r="L141" s="118" t="s">
        <v>2100</v>
      </c>
      <c r="M141" s="117" t="s">
        <v>1379</v>
      </c>
      <c r="N141" s="117" t="s">
        <v>1307</v>
      </c>
      <c r="O141" s="118" t="s">
        <v>291</v>
      </c>
      <c r="P141" s="118" t="s">
        <v>2101</v>
      </c>
      <c r="R141" s="117" t="s">
        <v>285</v>
      </c>
      <c r="V141" s="118" t="s">
        <v>88</v>
      </c>
      <c r="W141" s="118" t="s">
        <v>3500</v>
      </c>
      <c r="X141" s="117" t="s">
        <v>793</v>
      </c>
      <c r="Y141" s="117" t="s">
        <v>285</v>
      </c>
      <c r="Z141" s="118" t="s">
        <v>1593</v>
      </c>
      <c r="AB141" s="118" t="s">
        <v>1692</v>
      </c>
      <c r="AC141" s="117" t="s">
        <v>967</v>
      </c>
      <c r="AE141" s="117" t="s">
        <v>800</v>
      </c>
      <c r="AF141" s="117" t="s">
        <v>52</v>
      </c>
      <c r="AG141" s="117" t="s">
        <v>793</v>
      </c>
      <c r="AI141" s="118" t="s">
        <v>1126</v>
      </c>
      <c r="AM141" s="117" t="s">
        <v>416</v>
      </c>
      <c r="AN141" s="120">
        <v>41379.333333333328</v>
      </c>
      <c r="AO141" s="119">
        <v>43480</v>
      </c>
    </row>
    <row r="142" spans="1:41" ht="27.6" customHeight="1">
      <c r="A142" s="117">
        <v>1428</v>
      </c>
      <c r="B142" s="118" t="s">
        <v>3799</v>
      </c>
      <c r="C142" s="118" t="s">
        <v>317</v>
      </c>
      <c r="E142" s="118" t="s">
        <v>3640</v>
      </c>
      <c r="F142" s="118" t="s">
        <v>3800</v>
      </c>
      <c r="G142" s="118" t="s">
        <v>3801</v>
      </c>
      <c r="H142" s="118" t="s">
        <v>968</v>
      </c>
      <c r="I142" s="119">
        <v>43264</v>
      </c>
      <c r="J142" s="119">
        <v>43297</v>
      </c>
      <c r="K142" s="118" t="s">
        <v>1456</v>
      </c>
      <c r="L142" s="118" t="s">
        <v>3802</v>
      </c>
      <c r="M142" s="117" t="s">
        <v>1140</v>
      </c>
      <c r="N142" s="117" t="s">
        <v>1487</v>
      </c>
      <c r="O142" s="118" t="s">
        <v>418</v>
      </c>
      <c r="P142" s="118" t="s">
        <v>3803</v>
      </c>
      <c r="Q142" s="117" t="s">
        <v>3804</v>
      </c>
      <c r="R142" s="117" t="s">
        <v>587</v>
      </c>
      <c r="S142" s="117" t="s">
        <v>3805</v>
      </c>
      <c r="T142" s="117" t="s">
        <v>3806</v>
      </c>
      <c r="U142" s="117" t="s">
        <v>793</v>
      </c>
      <c r="V142" s="118" t="s">
        <v>3761</v>
      </c>
      <c r="W142" s="118" t="s">
        <v>3807</v>
      </c>
      <c r="X142" s="117" t="s">
        <v>793</v>
      </c>
      <c r="Y142" s="117" t="s">
        <v>416</v>
      </c>
      <c r="Z142" s="118" t="s">
        <v>3763</v>
      </c>
      <c r="AA142" s="117" t="s">
        <v>587</v>
      </c>
      <c r="AB142" s="118" t="s">
        <v>3808</v>
      </c>
      <c r="AC142" s="117" t="s">
        <v>431</v>
      </c>
      <c r="AD142" s="117" t="s">
        <v>822</v>
      </c>
      <c r="AE142" s="117" t="s">
        <v>2848</v>
      </c>
      <c r="AF142" s="117" t="s">
        <v>79</v>
      </c>
      <c r="AG142" s="117" t="s">
        <v>138</v>
      </c>
      <c r="AI142" s="118" t="s">
        <v>3809</v>
      </c>
      <c r="AJ142" s="117" t="s">
        <v>1565</v>
      </c>
      <c r="AK142" s="117" t="s">
        <v>3402</v>
      </c>
      <c r="AL142" s="117" t="s">
        <v>1566</v>
      </c>
      <c r="AN142" s="120">
        <v>43255.333333333328</v>
      </c>
      <c r="AO142" s="119">
        <v>43358</v>
      </c>
    </row>
    <row r="143" spans="1:41" ht="27.6" customHeight="1">
      <c r="A143" s="117">
        <v>1351</v>
      </c>
      <c r="B143" s="118" t="s">
        <v>2746</v>
      </c>
      <c r="C143" s="118" t="s">
        <v>318</v>
      </c>
      <c r="E143" s="118" t="s">
        <v>3393</v>
      </c>
      <c r="F143" s="118" t="s">
        <v>3810</v>
      </c>
      <c r="G143" s="118" t="s">
        <v>2747</v>
      </c>
      <c r="H143" s="118" t="s">
        <v>594</v>
      </c>
      <c r="K143" s="118" t="s">
        <v>280</v>
      </c>
      <c r="L143" s="118" t="s">
        <v>2748</v>
      </c>
      <c r="M143" s="117" t="s">
        <v>1384</v>
      </c>
      <c r="N143" s="117" t="s">
        <v>1384</v>
      </c>
      <c r="AH143" s="118" t="s">
        <v>969</v>
      </c>
      <c r="AN143" s="120">
        <v>42984.333333333328</v>
      </c>
      <c r="AO143" s="119">
        <v>44089</v>
      </c>
    </row>
    <row r="144" spans="1:41" ht="27.6" customHeight="1">
      <c r="A144" s="117">
        <v>1277</v>
      </c>
      <c r="B144" s="118" t="s">
        <v>1494</v>
      </c>
      <c r="C144" s="118" t="s">
        <v>318</v>
      </c>
      <c r="D144" s="117" t="s">
        <v>3010</v>
      </c>
      <c r="E144" s="118" t="s">
        <v>3393</v>
      </c>
      <c r="F144" s="118" t="s">
        <v>1694</v>
      </c>
      <c r="G144" s="118" t="s">
        <v>1495</v>
      </c>
      <c r="H144" s="118" t="s">
        <v>968</v>
      </c>
      <c r="I144" s="119">
        <v>42598</v>
      </c>
      <c r="J144" s="119">
        <v>42604</v>
      </c>
      <c r="K144" s="118" t="s">
        <v>1456</v>
      </c>
      <c r="L144" s="118" t="s">
        <v>2446</v>
      </c>
      <c r="M144" s="117" t="s">
        <v>1140</v>
      </c>
      <c r="N144" s="117" t="s">
        <v>1297</v>
      </c>
      <c r="O144" s="118" t="s">
        <v>1496</v>
      </c>
      <c r="P144" s="118" t="s">
        <v>2447</v>
      </c>
      <c r="Q144" s="117" t="s">
        <v>2448</v>
      </c>
      <c r="R144" s="117" t="s">
        <v>587</v>
      </c>
      <c r="S144" s="117" t="s">
        <v>1695</v>
      </c>
      <c r="T144" s="117" t="s">
        <v>1696</v>
      </c>
      <c r="U144" s="117" t="s">
        <v>1697</v>
      </c>
      <c r="W144" s="118" t="s">
        <v>3501</v>
      </c>
      <c r="X144" s="117" t="s">
        <v>416</v>
      </c>
      <c r="Y144" s="117" t="s">
        <v>416</v>
      </c>
      <c r="Z144" s="118" t="s">
        <v>1698</v>
      </c>
      <c r="AA144" s="117" t="s">
        <v>587</v>
      </c>
      <c r="AC144" s="117" t="s">
        <v>967</v>
      </c>
      <c r="AH144" s="118" t="s">
        <v>3811</v>
      </c>
      <c r="AI144" s="118" t="s">
        <v>1497</v>
      </c>
      <c r="AJ144" s="117" t="s">
        <v>1566</v>
      </c>
      <c r="AK144" s="117" t="s">
        <v>3402</v>
      </c>
      <c r="AN144" s="120">
        <v>42580.333333333328</v>
      </c>
      <c r="AO144" s="119">
        <v>43358</v>
      </c>
    </row>
    <row r="145" spans="1:41" ht="27.6" customHeight="1">
      <c r="A145" s="117">
        <v>850</v>
      </c>
      <c r="B145" s="118" t="s">
        <v>1009</v>
      </c>
      <c r="C145" s="118" t="s">
        <v>318</v>
      </c>
      <c r="D145" s="117" t="s">
        <v>3011</v>
      </c>
      <c r="E145" s="118" t="s">
        <v>3393</v>
      </c>
      <c r="F145" s="118" t="s">
        <v>1693</v>
      </c>
      <c r="G145" s="118" t="s">
        <v>1058</v>
      </c>
      <c r="H145" s="118" t="s">
        <v>268</v>
      </c>
      <c r="I145" s="119">
        <v>40924</v>
      </c>
      <c r="J145" s="119">
        <v>40946</v>
      </c>
      <c r="K145" s="118" t="s">
        <v>792</v>
      </c>
      <c r="L145" s="118" t="s">
        <v>2017</v>
      </c>
      <c r="M145" s="117" t="s">
        <v>1047</v>
      </c>
      <c r="N145" s="117" t="s">
        <v>1140</v>
      </c>
      <c r="O145" s="118" t="s">
        <v>418</v>
      </c>
      <c r="P145" s="118" t="s">
        <v>1059</v>
      </c>
      <c r="W145" s="118" t="s">
        <v>3502</v>
      </c>
      <c r="X145" s="117" t="s">
        <v>793</v>
      </c>
      <c r="Z145" s="118" t="s">
        <v>409</v>
      </c>
      <c r="AC145" s="117" t="s">
        <v>967</v>
      </c>
      <c r="AE145" s="117" t="s">
        <v>981</v>
      </c>
      <c r="AF145" s="117" t="s">
        <v>119</v>
      </c>
      <c r="AI145" s="118" t="s">
        <v>2749</v>
      </c>
      <c r="AM145" s="117" t="s">
        <v>416</v>
      </c>
      <c r="AN145" s="120">
        <v>40932.333333333328</v>
      </c>
      <c r="AO145" s="119">
        <v>42993</v>
      </c>
    </row>
    <row r="146" spans="1:41" ht="27.6" customHeight="1">
      <c r="A146" s="117">
        <v>1326</v>
      </c>
      <c r="B146" s="118" t="s">
        <v>2649</v>
      </c>
      <c r="C146" s="118" t="s">
        <v>2598</v>
      </c>
      <c r="E146" s="118" t="s">
        <v>712</v>
      </c>
      <c r="F146" s="118" t="s">
        <v>2599</v>
      </c>
      <c r="G146" s="118" t="s">
        <v>2600</v>
      </c>
      <c r="H146" s="118" t="s">
        <v>968</v>
      </c>
      <c r="K146" s="118" t="s">
        <v>1440</v>
      </c>
      <c r="L146" s="118" t="s">
        <v>2601</v>
      </c>
      <c r="M146" s="117" t="s">
        <v>1379</v>
      </c>
      <c r="N146" s="117" t="s">
        <v>1379</v>
      </c>
      <c r="P146" s="118" t="s">
        <v>2750</v>
      </c>
      <c r="W146" s="118" t="s">
        <v>3503</v>
      </c>
      <c r="Z146" s="118" t="s">
        <v>409</v>
      </c>
      <c r="AC146" s="117" t="s">
        <v>431</v>
      </c>
      <c r="AD146" s="117" t="s">
        <v>2602</v>
      </c>
      <c r="AI146" s="118" t="s">
        <v>2603</v>
      </c>
      <c r="AJ146" s="117" t="s">
        <v>1566</v>
      </c>
      <c r="AK146" s="117" t="s">
        <v>1566</v>
      </c>
      <c r="AL146" s="117" t="s">
        <v>1566</v>
      </c>
      <c r="AM146" s="117" t="s">
        <v>587</v>
      </c>
      <c r="AN146" s="120">
        <v>42832.333333333328</v>
      </c>
      <c r="AO146" s="119">
        <v>43524</v>
      </c>
    </row>
    <row r="147" spans="1:41" ht="27.6" customHeight="1">
      <c r="A147" s="117">
        <v>1344</v>
      </c>
      <c r="B147" s="118" t="s">
        <v>2650</v>
      </c>
      <c r="C147" s="118" t="s">
        <v>2598</v>
      </c>
      <c r="E147" s="118" t="s">
        <v>712</v>
      </c>
      <c r="F147" s="118" t="s">
        <v>2651</v>
      </c>
      <c r="G147" s="118" t="s">
        <v>2652</v>
      </c>
      <c r="H147" s="118" t="s">
        <v>968</v>
      </c>
      <c r="K147" s="118" t="s">
        <v>1440</v>
      </c>
      <c r="L147" s="118" t="s">
        <v>2653</v>
      </c>
      <c r="M147" s="117" t="s">
        <v>1379</v>
      </c>
      <c r="N147" s="117" t="s">
        <v>1379</v>
      </c>
      <c r="P147" s="118" t="s">
        <v>2654</v>
      </c>
      <c r="Z147" s="118" t="s">
        <v>2655</v>
      </c>
      <c r="AC147" s="117" t="s">
        <v>431</v>
      </c>
      <c r="AD147" s="117" t="s">
        <v>2602</v>
      </c>
      <c r="AN147" s="120">
        <v>42899.333333333328</v>
      </c>
      <c r="AO147" s="119">
        <v>43600</v>
      </c>
    </row>
    <row r="148" spans="1:41" ht="27.6" customHeight="1">
      <c r="A148" s="117">
        <v>1243</v>
      </c>
      <c r="B148" s="118" t="s">
        <v>1442</v>
      </c>
      <c r="C148" s="118" t="s">
        <v>2578</v>
      </c>
      <c r="E148" s="118" t="s">
        <v>712</v>
      </c>
      <c r="F148" s="118" t="s">
        <v>1699</v>
      </c>
      <c r="G148" s="118" t="s">
        <v>1700</v>
      </c>
      <c r="H148" s="118" t="s">
        <v>968</v>
      </c>
      <c r="K148" s="118" t="s">
        <v>1440</v>
      </c>
      <c r="L148" s="118" t="s">
        <v>2383</v>
      </c>
      <c r="M148" s="117" t="s">
        <v>1046</v>
      </c>
      <c r="N148" s="117" t="s">
        <v>1046</v>
      </c>
      <c r="P148" s="118" t="s">
        <v>2384</v>
      </c>
      <c r="W148" s="118" t="s">
        <v>3504</v>
      </c>
      <c r="Z148" s="118" t="s">
        <v>409</v>
      </c>
      <c r="AC148" s="117" t="s">
        <v>431</v>
      </c>
      <c r="AD148" s="117" t="s">
        <v>1443</v>
      </c>
      <c r="AI148" s="118" t="s">
        <v>2385</v>
      </c>
      <c r="AN148" s="120">
        <v>42382.333333333328</v>
      </c>
      <c r="AO148" s="119">
        <v>42283</v>
      </c>
    </row>
    <row r="149" spans="1:41" ht="27.6" customHeight="1">
      <c r="A149" s="117">
        <v>1244</v>
      </c>
      <c r="B149" s="118" t="s">
        <v>1441</v>
      </c>
      <c r="C149" s="118" t="s">
        <v>2578</v>
      </c>
      <c r="E149" s="118" t="s">
        <v>712</v>
      </c>
      <c r="G149" s="118" t="s">
        <v>1701</v>
      </c>
      <c r="H149" s="118" t="s">
        <v>968</v>
      </c>
      <c r="K149" s="118" t="s">
        <v>1440</v>
      </c>
      <c r="L149" s="118" t="s">
        <v>2411</v>
      </c>
      <c r="M149" s="117" t="s">
        <v>1050</v>
      </c>
      <c r="N149" s="117" t="s">
        <v>1050</v>
      </c>
      <c r="P149" s="118" t="s">
        <v>2412</v>
      </c>
      <c r="W149" s="118" t="s">
        <v>3506</v>
      </c>
      <c r="Z149" s="118" t="s">
        <v>409</v>
      </c>
      <c r="AC149" s="117" t="s">
        <v>431</v>
      </c>
      <c r="AD149" s="117" t="s">
        <v>1443</v>
      </c>
      <c r="AI149" s="118" t="s">
        <v>2413</v>
      </c>
      <c r="AN149" s="120">
        <v>42418.333333333328</v>
      </c>
      <c r="AO149" s="119">
        <v>42165</v>
      </c>
    </row>
    <row r="150" spans="1:41" ht="27.6" customHeight="1">
      <c r="A150" s="117">
        <v>1245</v>
      </c>
      <c r="B150" s="118" t="s">
        <v>1438</v>
      </c>
      <c r="C150" s="118" t="s">
        <v>2578</v>
      </c>
      <c r="E150" s="118" t="s">
        <v>712</v>
      </c>
      <c r="F150" s="118" t="s">
        <v>1702</v>
      </c>
      <c r="G150" s="118" t="s">
        <v>1439</v>
      </c>
      <c r="H150" s="118" t="s">
        <v>968</v>
      </c>
      <c r="K150" s="118" t="s">
        <v>1440</v>
      </c>
      <c r="L150" s="118" t="s">
        <v>2409</v>
      </c>
      <c r="M150" s="117" t="s">
        <v>1049</v>
      </c>
      <c r="N150" s="117" t="s">
        <v>1049</v>
      </c>
      <c r="P150" s="118" t="s">
        <v>1703</v>
      </c>
      <c r="W150" s="118" t="s">
        <v>3505</v>
      </c>
      <c r="Z150" s="118" t="s">
        <v>588</v>
      </c>
      <c r="AC150" s="117" t="s">
        <v>431</v>
      </c>
      <c r="AD150" s="117" t="s">
        <v>1443</v>
      </c>
      <c r="AI150" s="118" t="s">
        <v>2410</v>
      </c>
      <c r="AM150" s="117" t="s">
        <v>587</v>
      </c>
      <c r="AN150" s="120">
        <v>42418.333333333328</v>
      </c>
      <c r="AO150" s="119">
        <v>42434</v>
      </c>
    </row>
    <row r="151" spans="1:41" ht="27.6" customHeight="1">
      <c r="A151" s="117">
        <v>1329</v>
      </c>
      <c r="B151" s="118" t="s">
        <v>2604</v>
      </c>
      <c r="C151" s="118" t="s">
        <v>2605</v>
      </c>
      <c r="E151" s="118" t="s">
        <v>712</v>
      </c>
      <c r="F151" s="118" t="s">
        <v>2606</v>
      </c>
      <c r="G151" s="118" t="s">
        <v>2607</v>
      </c>
      <c r="H151" s="118" t="s">
        <v>968</v>
      </c>
      <c r="K151" s="118" t="s">
        <v>1440</v>
      </c>
      <c r="L151" s="118" t="s">
        <v>2608</v>
      </c>
      <c r="M151" s="117" t="s">
        <v>1141</v>
      </c>
      <c r="N151" s="117" t="s">
        <v>1141</v>
      </c>
      <c r="O151" s="118" t="s">
        <v>411</v>
      </c>
      <c r="P151" s="118" t="s">
        <v>2609</v>
      </c>
      <c r="R151" s="117" t="s">
        <v>793</v>
      </c>
      <c r="W151" s="118" t="s">
        <v>3507</v>
      </c>
      <c r="X151" s="117" t="s">
        <v>793</v>
      </c>
      <c r="Y151" s="117" t="s">
        <v>793</v>
      </c>
      <c r="Z151" s="118" t="s">
        <v>2610</v>
      </c>
      <c r="AA151" s="117" t="s">
        <v>587</v>
      </c>
      <c r="AE151" s="117" t="s">
        <v>793</v>
      </c>
      <c r="AF151" s="117" t="s">
        <v>793</v>
      </c>
      <c r="AG151" s="117" t="s">
        <v>793</v>
      </c>
      <c r="AI151" s="118" t="s">
        <v>2611</v>
      </c>
      <c r="AJ151" s="117" t="s">
        <v>1566</v>
      </c>
      <c r="AK151" s="117" t="s">
        <v>1566</v>
      </c>
      <c r="AL151" s="117" t="s">
        <v>1566</v>
      </c>
      <c r="AM151" s="117" t="s">
        <v>587</v>
      </c>
      <c r="AN151" s="120">
        <v>42856.333333333328</v>
      </c>
      <c r="AO151" s="119">
        <v>43069</v>
      </c>
    </row>
    <row r="152" spans="1:41" ht="27.6" customHeight="1">
      <c r="A152" s="117">
        <v>1315</v>
      </c>
      <c r="B152" s="118" t="s">
        <v>2540</v>
      </c>
      <c r="C152" s="118" t="s">
        <v>319</v>
      </c>
      <c r="E152" s="118" t="s">
        <v>3640</v>
      </c>
      <c r="F152" s="118" t="s">
        <v>2541</v>
      </c>
      <c r="G152" s="118" t="s">
        <v>1994</v>
      </c>
      <c r="H152" s="118" t="s">
        <v>594</v>
      </c>
      <c r="L152" s="118" t="s">
        <v>2541</v>
      </c>
      <c r="M152" s="117" t="s">
        <v>1468</v>
      </c>
      <c r="N152" s="117" t="s">
        <v>1468</v>
      </c>
      <c r="AH152" s="118" t="s">
        <v>969</v>
      </c>
      <c r="AJ152" s="117" t="s">
        <v>1566</v>
      </c>
      <c r="AK152" s="117" t="s">
        <v>1566</v>
      </c>
      <c r="AL152" s="117" t="s">
        <v>1566</v>
      </c>
      <c r="AN152" s="120">
        <v>42768.333333333328</v>
      </c>
      <c r="AO152" s="119">
        <v>43845</v>
      </c>
    </row>
    <row r="153" spans="1:41" ht="27.6" customHeight="1">
      <c r="A153" s="117">
        <v>1230</v>
      </c>
      <c r="B153" s="118" t="s">
        <v>1373</v>
      </c>
      <c r="C153" s="118" t="s">
        <v>319</v>
      </c>
      <c r="D153" s="117" t="s">
        <v>330</v>
      </c>
      <c r="E153" s="118" t="s">
        <v>3640</v>
      </c>
      <c r="F153" s="118" t="s">
        <v>1704</v>
      </c>
      <c r="G153" s="118" t="s">
        <v>2390</v>
      </c>
      <c r="H153" s="118" t="s">
        <v>968</v>
      </c>
      <c r="K153" s="118" t="s">
        <v>1453</v>
      </c>
      <c r="L153" s="118" t="s">
        <v>3246</v>
      </c>
      <c r="M153" s="117" t="s">
        <v>1297</v>
      </c>
      <c r="N153" s="117" t="s">
        <v>1468</v>
      </c>
      <c r="O153" s="118" t="s">
        <v>1374</v>
      </c>
      <c r="P153" s="118" t="s">
        <v>2391</v>
      </c>
      <c r="Q153" s="117" t="s">
        <v>1705</v>
      </c>
      <c r="R153" s="117" t="s">
        <v>587</v>
      </c>
      <c r="S153" s="117" t="s">
        <v>712</v>
      </c>
      <c r="T153" s="117" t="s">
        <v>2392</v>
      </c>
      <c r="U153" s="117" t="s">
        <v>2393</v>
      </c>
      <c r="V153" s="118" t="s">
        <v>712</v>
      </c>
      <c r="W153" s="118" t="s">
        <v>3508</v>
      </c>
      <c r="X153" s="117" t="s">
        <v>587</v>
      </c>
      <c r="Y153" s="117" t="s">
        <v>416</v>
      </c>
      <c r="Z153" s="118" t="s">
        <v>409</v>
      </c>
      <c r="AA153" s="117" t="s">
        <v>416</v>
      </c>
      <c r="AB153" s="118" t="s">
        <v>2394</v>
      </c>
      <c r="AC153" s="117" t="s">
        <v>967</v>
      </c>
      <c r="AE153" s="117" t="s">
        <v>589</v>
      </c>
      <c r="AF153" s="117" t="s">
        <v>141</v>
      </c>
      <c r="AG153" s="117" t="s">
        <v>138</v>
      </c>
      <c r="AH153" s="118" t="s">
        <v>969</v>
      </c>
      <c r="AI153" s="118" t="s">
        <v>3509</v>
      </c>
      <c r="AN153" s="120">
        <v>42401.333333333328</v>
      </c>
      <c r="AO153" s="119">
        <v>43495</v>
      </c>
    </row>
    <row r="154" spans="1:41" ht="27.6" customHeight="1">
      <c r="A154" s="117">
        <v>1392</v>
      </c>
      <c r="B154" s="118" t="s">
        <v>3247</v>
      </c>
      <c r="C154" s="118" t="s">
        <v>319</v>
      </c>
      <c r="D154" s="117" t="s">
        <v>3248</v>
      </c>
      <c r="E154" s="118" t="s">
        <v>3640</v>
      </c>
      <c r="F154" s="118" t="s">
        <v>3249</v>
      </c>
      <c r="G154" s="118" t="s">
        <v>3250</v>
      </c>
      <c r="H154" s="118" t="s">
        <v>968</v>
      </c>
      <c r="K154" s="118" t="s">
        <v>1456</v>
      </c>
      <c r="L154" s="118" t="s">
        <v>3251</v>
      </c>
      <c r="M154" s="117" t="s">
        <v>1139</v>
      </c>
      <c r="N154" s="117" t="s">
        <v>1384</v>
      </c>
      <c r="O154" s="118" t="s">
        <v>283</v>
      </c>
      <c r="P154" s="118" t="s">
        <v>3252</v>
      </c>
      <c r="Q154" s="117" t="s">
        <v>3253</v>
      </c>
      <c r="R154" s="117" t="s">
        <v>587</v>
      </c>
      <c r="S154" s="117" t="s">
        <v>712</v>
      </c>
      <c r="T154" s="117" t="s">
        <v>3254</v>
      </c>
      <c r="W154" s="118" t="s">
        <v>3510</v>
      </c>
      <c r="X154" s="117" t="s">
        <v>793</v>
      </c>
      <c r="Y154" s="117" t="s">
        <v>285</v>
      </c>
      <c r="Z154" s="118" t="s">
        <v>1584</v>
      </c>
      <c r="AA154" s="117" t="s">
        <v>587</v>
      </c>
      <c r="AB154" s="118" t="s">
        <v>3255</v>
      </c>
      <c r="AC154" s="117" t="s">
        <v>967</v>
      </c>
      <c r="AE154" s="117" t="s">
        <v>793</v>
      </c>
      <c r="AF154" s="117" t="s">
        <v>1163</v>
      </c>
      <c r="AG154" s="117" t="s">
        <v>3256</v>
      </c>
      <c r="AJ154" s="117" t="s">
        <v>1566</v>
      </c>
      <c r="AK154" s="117" t="s">
        <v>2553</v>
      </c>
      <c r="AL154" s="117" t="s">
        <v>1566</v>
      </c>
      <c r="AM154" s="117" t="s">
        <v>587</v>
      </c>
      <c r="AN154" s="120">
        <v>43144.333333333328</v>
      </c>
      <c r="AO154" s="119">
        <v>43235</v>
      </c>
    </row>
    <row r="155" spans="1:41" ht="27.6" customHeight="1">
      <c r="A155" s="117">
        <v>1453</v>
      </c>
      <c r="B155" s="118" t="s">
        <v>3986</v>
      </c>
      <c r="C155" s="118" t="s">
        <v>319</v>
      </c>
      <c r="D155" s="117" t="s">
        <v>3987</v>
      </c>
      <c r="E155" s="118" t="s">
        <v>3640</v>
      </c>
      <c r="F155" s="118" t="s">
        <v>3988</v>
      </c>
      <c r="G155" s="118" t="s">
        <v>3989</v>
      </c>
      <c r="H155" s="118" t="s">
        <v>968</v>
      </c>
      <c r="K155" s="118" t="s">
        <v>792</v>
      </c>
      <c r="L155" s="118" t="s">
        <v>3990</v>
      </c>
      <c r="M155" s="117" t="s">
        <v>1379</v>
      </c>
      <c r="N155" s="117" t="s">
        <v>1307</v>
      </c>
      <c r="O155" s="118" t="s">
        <v>965</v>
      </c>
      <c r="P155" s="118" t="s">
        <v>3991</v>
      </c>
      <c r="Q155" s="117" t="s">
        <v>3992</v>
      </c>
      <c r="R155" s="117" t="s">
        <v>587</v>
      </c>
      <c r="S155" s="117" t="s">
        <v>3993</v>
      </c>
      <c r="T155" s="117" t="s">
        <v>3994</v>
      </c>
      <c r="W155" s="118" t="s">
        <v>3995</v>
      </c>
      <c r="X155" s="117" t="s">
        <v>285</v>
      </c>
      <c r="Y155" s="117" t="s">
        <v>285</v>
      </c>
      <c r="Z155" s="118" t="s">
        <v>706</v>
      </c>
      <c r="AA155" s="117" t="s">
        <v>587</v>
      </c>
      <c r="AB155" s="118" t="s">
        <v>3996</v>
      </c>
      <c r="AC155" s="117" t="s">
        <v>967</v>
      </c>
      <c r="AE155" s="117" t="s">
        <v>980</v>
      </c>
      <c r="AF155" s="117" t="s">
        <v>3997</v>
      </c>
      <c r="AG155" s="117" t="s">
        <v>3998</v>
      </c>
      <c r="AH155" s="118" t="s">
        <v>969</v>
      </c>
      <c r="AI155" s="118" t="s">
        <v>3999</v>
      </c>
      <c r="AJ155" s="117" t="s">
        <v>1566</v>
      </c>
      <c r="AK155" s="117" t="s">
        <v>3402</v>
      </c>
      <c r="AL155" s="117" t="s">
        <v>1566</v>
      </c>
      <c r="AM155" s="117" t="s">
        <v>587</v>
      </c>
      <c r="AN155" s="120">
        <v>43363.333333333328</v>
      </c>
      <c r="AO155" s="119">
        <v>43600</v>
      </c>
    </row>
    <row r="156" spans="1:41" ht="27.6" customHeight="1">
      <c r="A156" s="117">
        <v>823</v>
      </c>
      <c r="B156" s="118" t="s">
        <v>207</v>
      </c>
      <c r="C156" s="118" t="s">
        <v>320</v>
      </c>
      <c r="E156" s="118" t="s">
        <v>3395</v>
      </c>
      <c r="F156" s="118" t="s">
        <v>207</v>
      </c>
      <c r="G156" s="118" t="s">
        <v>204</v>
      </c>
      <c r="H156" s="118" t="s">
        <v>594</v>
      </c>
      <c r="L156" s="118" t="s">
        <v>207</v>
      </c>
      <c r="M156" s="117" t="s">
        <v>1140</v>
      </c>
      <c r="N156" s="117" t="s">
        <v>1140</v>
      </c>
      <c r="AC156" s="117" t="s">
        <v>791</v>
      </c>
      <c r="AH156" s="118" t="s">
        <v>969</v>
      </c>
      <c r="AN156" s="120">
        <v>40835.333333333328</v>
      </c>
      <c r="AO156" s="119">
        <v>43375</v>
      </c>
    </row>
    <row r="157" spans="1:41" ht="27.6" customHeight="1">
      <c r="A157" s="117">
        <v>1184</v>
      </c>
      <c r="B157" s="118" t="s">
        <v>1282</v>
      </c>
      <c r="C157" s="118" t="s">
        <v>320</v>
      </c>
      <c r="D157" s="117" t="s">
        <v>34</v>
      </c>
      <c r="E157" s="118" t="s">
        <v>3395</v>
      </c>
      <c r="F157" s="118" t="s">
        <v>1710</v>
      </c>
      <c r="G157" s="118" t="s">
        <v>1283</v>
      </c>
      <c r="H157" s="118" t="s">
        <v>968</v>
      </c>
      <c r="I157" s="119">
        <v>42135</v>
      </c>
      <c r="K157" s="118" t="s">
        <v>1456</v>
      </c>
      <c r="L157" s="118" t="s">
        <v>2323</v>
      </c>
      <c r="M157" s="117" t="s">
        <v>1140</v>
      </c>
      <c r="N157" s="117" t="s">
        <v>1140</v>
      </c>
      <c r="O157" s="118" t="s">
        <v>283</v>
      </c>
      <c r="P157" s="118" t="s">
        <v>2324</v>
      </c>
      <c r="Q157" s="117" t="s">
        <v>2325</v>
      </c>
      <c r="R157" s="117" t="s">
        <v>416</v>
      </c>
      <c r="S157" s="117" t="s">
        <v>1711</v>
      </c>
      <c r="T157" s="117" t="s">
        <v>1712</v>
      </c>
      <c r="U157" s="117" t="s">
        <v>793</v>
      </c>
      <c r="V157" s="118" t="s">
        <v>1284</v>
      </c>
      <c r="W157" s="118" t="s">
        <v>281</v>
      </c>
      <c r="X157" s="117" t="s">
        <v>793</v>
      </c>
      <c r="Y157" s="117" t="s">
        <v>416</v>
      </c>
      <c r="Z157" s="118" t="s">
        <v>14</v>
      </c>
      <c r="AA157" s="117" t="s">
        <v>587</v>
      </c>
      <c r="AB157" s="118" t="s">
        <v>1285</v>
      </c>
      <c r="AC157" s="117" t="s">
        <v>967</v>
      </c>
      <c r="AE157" s="117" t="s">
        <v>589</v>
      </c>
      <c r="AF157" s="117" t="s">
        <v>1286</v>
      </c>
      <c r="AG157" s="117" t="s">
        <v>793</v>
      </c>
      <c r="AH157" s="118" t="s">
        <v>969</v>
      </c>
      <c r="AN157" s="120">
        <v>42118.333333333328</v>
      </c>
      <c r="AO157" s="119">
        <v>43375</v>
      </c>
    </row>
    <row r="158" spans="1:41" ht="27.6" customHeight="1">
      <c r="A158" s="117">
        <v>1448</v>
      </c>
      <c r="B158" s="118" t="s">
        <v>4000</v>
      </c>
      <c r="C158" s="118" t="s">
        <v>320</v>
      </c>
      <c r="E158" s="118" t="s">
        <v>3395</v>
      </c>
      <c r="F158" s="118" t="s">
        <v>4001</v>
      </c>
      <c r="G158" s="118" t="s">
        <v>4002</v>
      </c>
      <c r="H158" s="118" t="s">
        <v>968</v>
      </c>
      <c r="K158" s="118" t="s">
        <v>1453</v>
      </c>
      <c r="L158" s="118" t="s">
        <v>4001</v>
      </c>
      <c r="M158" s="117" t="s">
        <v>1297</v>
      </c>
      <c r="N158" s="117" t="s">
        <v>1379</v>
      </c>
      <c r="AC158" s="117" t="s">
        <v>967</v>
      </c>
      <c r="AJ158" s="117" t="s">
        <v>1566</v>
      </c>
      <c r="AK158" s="117" t="s">
        <v>1566</v>
      </c>
      <c r="AL158" s="117" t="s">
        <v>1566</v>
      </c>
      <c r="AN158" s="120">
        <v>43356.333333333328</v>
      </c>
      <c r="AO158" s="119">
        <v>43551</v>
      </c>
    </row>
    <row r="159" spans="1:41" ht="27.6" customHeight="1">
      <c r="A159" s="117">
        <v>1449</v>
      </c>
      <c r="B159" s="118" t="s">
        <v>4003</v>
      </c>
      <c r="C159" s="118" t="s">
        <v>320</v>
      </c>
      <c r="E159" s="118" t="s">
        <v>3395</v>
      </c>
      <c r="F159" s="118" t="s">
        <v>4004</v>
      </c>
      <c r="G159" s="118" t="s">
        <v>4002</v>
      </c>
      <c r="H159" s="118" t="s">
        <v>968</v>
      </c>
      <c r="K159" s="118" t="s">
        <v>1453</v>
      </c>
      <c r="L159" s="118" t="s">
        <v>4004</v>
      </c>
      <c r="M159" s="117" t="s">
        <v>1297</v>
      </c>
      <c r="N159" s="117" t="s">
        <v>1379</v>
      </c>
      <c r="AC159" s="117" t="s">
        <v>967</v>
      </c>
      <c r="AJ159" s="117" t="s">
        <v>1566</v>
      </c>
      <c r="AK159" s="117" t="s">
        <v>1566</v>
      </c>
      <c r="AL159" s="117" t="s">
        <v>1566</v>
      </c>
      <c r="AN159" s="120">
        <v>43356.333333333328</v>
      </c>
      <c r="AO159" s="119">
        <v>43538</v>
      </c>
    </row>
    <row r="160" spans="1:41" ht="27.6" customHeight="1">
      <c r="A160" s="117">
        <v>1016</v>
      </c>
      <c r="B160" s="118" t="s">
        <v>1708</v>
      </c>
      <c r="C160" s="118" t="s">
        <v>320</v>
      </c>
      <c r="D160" s="117" t="s">
        <v>311</v>
      </c>
      <c r="E160" s="118" t="s">
        <v>3395</v>
      </c>
      <c r="F160" s="118" t="s">
        <v>1709</v>
      </c>
      <c r="G160" s="118" t="s">
        <v>1129</v>
      </c>
      <c r="H160" s="118" t="s">
        <v>305</v>
      </c>
      <c r="I160" s="119">
        <v>41565</v>
      </c>
      <c r="J160" s="119">
        <v>41582</v>
      </c>
      <c r="K160" s="118" t="s">
        <v>1456</v>
      </c>
      <c r="L160" s="118" t="s">
        <v>2142</v>
      </c>
      <c r="M160" s="117" t="s">
        <v>1140</v>
      </c>
      <c r="N160" s="117" t="s">
        <v>1140</v>
      </c>
      <c r="O160" s="118" t="s">
        <v>269</v>
      </c>
      <c r="P160" s="118" t="s">
        <v>1208</v>
      </c>
      <c r="Q160" s="117" t="s">
        <v>2143</v>
      </c>
      <c r="V160" s="118" t="s">
        <v>1186</v>
      </c>
      <c r="W160" s="118" t="s">
        <v>3440</v>
      </c>
      <c r="X160" s="117" t="s">
        <v>285</v>
      </c>
      <c r="Z160" s="118" t="s">
        <v>294</v>
      </c>
      <c r="AA160" s="117" t="s">
        <v>587</v>
      </c>
      <c r="AB160" s="118" t="s">
        <v>1130</v>
      </c>
      <c r="AC160" s="117" t="s">
        <v>967</v>
      </c>
      <c r="AD160" s="117" t="s">
        <v>822</v>
      </c>
      <c r="AE160" s="117" t="s">
        <v>124</v>
      </c>
      <c r="AF160" s="117" t="s">
        <v>125</v>
      </c>
      <c r="AG160" s="117" t="s">
        <v>142</v>
      </c>
      <c r="AH160" s="118" t="s">
        <v>3012</v>
      </c>
      <c r="AI160" s="118" t="s">
        <v>3094</v>
      </c>
      <c r="AJ160" s="117" t="s">
        <v>1566</v>
      </c>
      <c r="AK160" s="117" t="s">
        <v>1566</v>
      </c>
      <c r="AM160" s="117" t="s">
        <v>416</v>
      </c>
      <c r="AN160" s="120">
        <v>41430.333333333328</v>
      </c>
      <c r="AO160" s="119">
        <v>43375</v>
      </c>
    </row>
    <row r="161" spans="1:41" ht="27.6" customHeight="1">
      <c r="A161" s="117">
        <v>1237</v>
      </c>
      <c r="B161" s="118" t="s">
        <v>3257</v>
      </c>
      <c r="C161" s="118" t="s">
        <v>320</v>
      </c>
      <c r="D161" s="117" t="s">
        <v>3013</v>
      </c>
      <c r="E161" s="118" t="s">
        <v>3395</v>
      </c>
      <c r="F161" s="118" t="s">
        <v>1713</v>
      </c>
      <c r="G161" s="118" t="s">
        <v>1375</v>
      </c>
      <c r="H161" s="118" t="s">
        <v>305</v>
      </c>
      <c r="I161" s="119">
        <v>42430</v>
      </c>
      <c r="J161" s="119">
        <v>42458</v>
      </c>
      <c r="K161" s="118" t="s">
        <v>1456</v>
      </c>
      <c r="L161" s="118" t="s">
        <v>2404</v>
      </c>
      <c r="M161" s="117" t="s">
        <v>1140</v>
      </c>
      <c r="N161" s="117" t="s">
        <v>1297</v>
      </c>
      <c r="O161" s="118" t="s">
        <v>283</v>
      </c>
      <c r="P161" s="118" t="s">
        <v>2405</v>
      </c>
      <c r="Q161" s="117" t="s">
        <v>2406</v>
      </c>
      <c r="R161" s="117" t="s">
        <v>587</v>
      </c>
      <c r="S161" s="117" t="s">
        <v>1714</v>
      </c>
      <c r="T161" s="117" t="s">
        <v>1715</v>
      </c>
      <c r="V161" s="118" t="s">
        <v>712</v>
      </c>
      <c r="W161" s="118" t="s">
        <v>3511</v>
      </c>
      <c r="X161" s="117" t="s">
        <v>416</v>
      </c>
      <c r="Y161" s="117" t="s">
        <v>587</v>
      </c>
      <c r="Z161" s="118" t="s">
        <v>294</v>
      </c>
      <c r="AA161" s="117" t="s">
        <v>587</v>
      </c>
      <c r="AC161" s="117" t="s">
        <v>967</v>
      </c>
      <c r="AE161" s="117" t="s">
        <v>124</v>
      </c>
      <c r="AF161" s="117" t="s">
        <v>125</v>
      </c>
      <c r="AG161" s="117" t="s">
        <v>142</v>
      </c>
      <c r="AH161" s="118" t="s">
        <v>3812</v>
      </c>
      <c r="AI161" s="118" t="s">
        <v>3512</v>
      </c>
      <c r="AJ161" s="117" t="s">
        <v>1566</v>
      </c>
      <c r="AK161" s="117" t="s">
        <v>3402</v>
      </c>
      <c r="AM161" s="117" t="s">
        <v>416</v>
      </c>
      <c r="AN161" s="120">
        <v>42405.333333333328</v>
      </c>
      <c r="AO161" s="119">
        <v>43358</v>
      </c>
    </row>
    <row r="162" spans="1:41" ht="27.6" customHeight="1">
      <c r="A162" s="117">
        <v>1386</v>
      </c>
      <c r="B162" s="118" t="s">
        <v>3090</v>
      </c>
      <c r="C162" s="118" t="s">
        <v>320</v>
      </c>
      <c r="E162" s="118" t="s">
        <v>3395</v>
      </c>
      <c r="F162" s="118" t="s">
        <v>3091</v>
      </c>
      <c r="G162" s="118" t="s">
        <v>3092</v>
      </c>
      <c r="H162" s="118" t="s">
        <v>305</v>
      </c>
      <c r="I162" s="119">
        <v>43129</v>
      </c>
      <c r="J162" s="119">
        <v>43152</v>
      </c>
      <c r="K162" s="118" t="s">
        <v>1453</v>
      </c>
      <c r="L162" s="118" t="s">
        <v>3093</v>
      </c>
      <c r="M162" s="117" t="s">
        <v>1140</v>
      </c>
      <c r="N162" s="117" t="s">
        <v>1297</v>
      </c>
      <c r="AC162" s="117" t="s">
        <v>967</v>
      </c>
      <c r="AH162" s="118" t="s">
        <v>3813</v>
      </c>
      <c r="AJ162" s="117" t="s">
        <v>1566</v>
      </c>
      <c r="AK162" s="117" t="s">
        <v>1566</v>
      </c>
      <c r="AL162" s="117" t="s">
        <v>1566</v>
      </c>
      <c r="AN162" s="120">
        <v>43089.333333333328</v>
      </c>
      <c r="AO162" s="119">
        <v>43358</v>
      </c>
    </row>
    <row r="163" spans="1:41" ht="27.6" customHeight="1">
      <c r="A163" s="117">
        <v>1007</v>
      </c>
      <c r="B163" s="118" t="s">
        <v>1136</v>
      </c>
      <c r="C163" s="118" t="s">
        <v>320</v>
      </c>
      <c r="E163" s="118" t="s">
        <v>3395</v>
      </c>
      <c r="F163" s="118" t="s">
        <v>1706</v>
      </c>
      <c r="G163" s="118" t="s">
        <v>281</v>
      </c>
      <c r="H163" s="118" t="s">
        <v>1461</v>
      </c>
      <c r="I163" s="119">
        <v>41416</v>
      </c>
      <c r="J163" s="119">
        <v>41428</v>
      </c>
      <c r="K163" s="118" t="s">
        <v>1456</v>
      </c>
      <c r="L163" s="118" t="s">
        <v>2124</v>
      </c>
      <c r="M163" s="117" t="s">
        <v>1140</v>
      </c>
      <c r="N163" s="117" t="s">
        <v>1297</v>
      </c>
      <c r="O163" s="118" t="s">
        <v>292</v>
      </c>
      <c r="P163" s="118" t="s">
        <v>1137</v>
      </c>
      <c r="Q163" s="117" t="s">
        <v>2125</v>
      </c>
      <c r="V163" s="118" t="s">
        <v>712</v>
      </c>
      <c r="W163" s="118" t="s">
        <v>3513</v>
      </c>
      <c r="X163" s="117" t="s">
        <v>793</v>
      </c>
      <c r="Z163" s="118" t="s">
        <v>206</v>
      </c>
      <c r="AA163" s="117" t="s">
        <v>587</v>
      </c>
      <c r="AB163" s="118" t="s">
        <v>1138</v>
      </c>
      <c r="AC163" s="117" t="s">
        <v>967</v>
      </c>
      <c r="AE163" s="117" t="s">
        <v>794</v>
      </c>
      <c r="AF163" s="117" t="s">
        <v>793</v>
      </c>
      <c r="AG163" s="117" t="s">
        <v>793</v>
      </c>
      <c r="AH163" s="118" t="s">
        <v>2126</v>
      </c>
      <c r="AI163" s="118" t="s">
        <v>1707</v>
      </c>
      <c r="AN163" s="120">
        <v>41415.333333333328</v>
      </c>
      <c r="AO163" s="119">
        <v>43375</v>
      </c>
    </row>
    <row r="164" spans="1:41" ht="27.6" customHeight="1">
      <c r="A164" s="117">
        <v>884</v>
      </c>
      <c r="B164" s="118" t="s">
        <v>187</v>
      </c>
      <c r="C164" s="118" t="s">
        <v>321</v>
      </c>
      <c r="D164" s="117" t="s">
        <v>320</v>
      </c>
      <c r="E164" s="118" t="s">
        <v>3395</v>
      </c>
      <c r="F164" s="118" t="s">
        <v>188</v>
      </c>
      <c r="G164" s="118" t="s">
        <v>393</v>
      </c>
      <c r="H164" s="118" t="s">
        <v>594</v>
      </c>
      <c r="K164" s="118" t="s">
        <v>1463</v>
      </c>
      <c r="L164" s="118" t="s">
        <v>189</v>
      </c>
      <c r="M164" s="117" t="s">
        <v>406</v>
      </c>
      <c r="N164" s="117" t="s">
        <v>1049</v>
      </c>
      <c r="O164" s="118" t="s">
        <v>283</v>
      </c>
      <c r="P164" s="118" t="s">
        <v>190</v>
      </c>
      <c r="Z164" s="118" t="s">
        <v>387</v>
      </c>
      <c r="AC164" s="117" t="s">
        <v>967</v>
      </c>
      <c r="AE164" s="117" t="s">
        <v>124</v>
      </c>
      <c r="AF164" s="117" t="s">
        <v>125</v>
      </c>
      <c r="AG164" s="117" t="s">
        <v>142</v>
      </c>
      <c r="AH164" s="118" t="s">
        <v>969</v>
      </c>
      <c r="AM164" s="117" t="s">
        <v>416</v>
      </c>
      <c r="AN164" s="120">
        <v>41769.333333333328</v>
      </c>
      <c r="AO164" s="119">
        <v>41404</v>
      </c>
    </row>
    <row r="165" spans="1:41" ht="27.6" customHeight="1">
      <c r="A165" s="117">
        <v>1185</v>
      </c>
      <c r="B165" s="118" t="s">
        <v>3095</v>
      </c>
      <c r="C165" s="118" t="s">
        <v>321</v>
      </c>
      <c r="E165" s="118" t="s">
        <v>3395</v>
      </c>
      <c r="F165" s="118" t="s">
        <v>3014</v>
      </c>
      <c r="G165" s="118" t="s">
        <v>1306</v>
      </c>
      <c r="H165" s="118" t="s">
        <v>306</v>
      </c>
      <c r="I165" s="119">
        <v>43129</v>
      </c>
      <c r="J165" s="119">
        <v>43143</v>
      </c>
      <c r="K165" s="118" t="s">
        <v>1453</v>
      </c>
      <c r="L165" s="118" t="s">
        <v>3096</v>
      </c>
      <c r="M165" s="117" t="s">
        <v>1140</v>
      </c>
      <c r="N165" s="117" t="s">
        <v>1140</v>
      </c>
      <c r="O165" s="118" t="s">
        <v>2847</v>
      </c>
      <c r="P165" s="118" t="s">
        <v>3097</v>
      </c>
      <c r="R165" s="117" t="s">
        <v>587</v>
      </c>
      <c r="T165" s="117" t="s">
        <v>3098</v>
      </c>
      <c r="X165" s="117" t="s">
        <v>416</v>
      </c>
      <c r="Y165" s="117" t="s">
        <v>587</v>
      </c>
      <c r="Z165" s="118" t="s">
        <v>387</v>
      </c>
      <c r="AA165" s="117" t="s">
        <v>587</v>
      </c>
      <c r="AC165" s="117" t="s">
        <v>967</v>
      </c>
      <c r="AH165" s="118" t="s">
        <v>3814</v>
      </c>
      <c r="AI165" s="118" t="s">
        <v>3514</v>
      </c>
      <c r="AJ165" s="117" t="s">
        <v>1566</v>
      </c>
      <c r="AK165" s="117" t="s">
        <v>1566</v>
      </c>
      <c r="AL165" s="117" t="s">
        <v>1566</v>
      </c>
      <c r="AM165" s="117" t="s">
        <v>587</v>
      </c>
      <c r="AN165" s="120">
        <v>42135.333333333328</v>
      </c>
      <c r="AO165" s="119">
        <v>43358</v>
      </c>
    </row>
    <row r="166" spans="1:41" ht="27.6" customHeight="1">
      <c r="A166" s="117">
        <v>1143</v>
      </c>
      <c r="B166" s="118" t="s">
        <v>1242</v>
      </c>
      <c r="C166" s="118" t="s">
        <v>321</v>
      </c>
      <c r="D166" s="117" t="s">
        <v>330</v>
      </c>
      <c r="E166" s="118" t="s">
        <v>3395</v>
      </c>
      <c r="F166" s="118" t="s">
        <v>1716</v>
      </c>
      <c r="G166" s="118" t="s">
        <v>1338</v>
      </c>
      <c r="H166" s="118" t="s">
        <v>1462</v>
      </c>
      <c r="I166" s="119">
        <v>41945</v>
      </c>
      <c r="J166" s="119">
        <v>41992</v>
      </c>
      <c r="K166" s="118" t="s">
        <v>1456</v>
      </c>
      <c r="L166" s="118" t="s">
        <v>2281</v>
      </c>
      <c r="M166" s="117" t="s">
        <v>1379</v>
      </c>
      <c r="N166" s="117" t="s">
        <v>1379</v>
      </c>
      <c r="O166" s="118" t="s">
        <v>418</v>
      </c>
      <c r="P166" s="118" t="s">
        <v>2282</v>
      </c>
      <c r="Q166" s="117" t="s">
        <v>2283</v>
      </c>
      <c r="V166" s="118" t="s">
        <v>2284</v>
      </c>
      <c r="W166" s="118" t="s">
        <v>3515</v>
      </c>
      <c r="X166" s="117" t="s">
        <v>285</v>
      </c>
      <c r="Z166" s="118" t="s">
        <v>45</v>
      </c>
      <c r="AA166" s="117" t="s">
        <v>587</v>
      </c>
      <c r="AB166" s="118" t="s">
        <v>1717</v>
      </c>
      <c r="AC166" s="117" t="s">
        <v>431</v>
      </c>
      <c r="AE166" s="117" t="s">
        <v>1</v>
      </c>
      <c r="AF166" s="117" t="s">
        <v>79</v>
      </c>
      <c r="AG166" s="117" t="s">
        <v>142</v>
      </c>
      <c r="AH166" s="118" t="s">
        <v>2285</v>
      </c>
      <c r="AI166" s="118" t="s">
        <v>2751</v>
      </c>
      <c r="AM166" s="117" t="s">
        <v>416</v>
      </c>
      <c r="AN166" s="120">
        <v>41915.333333333328</v>
      </c>
      <c r="AO166" s="119">
        <v>43546</v>
      </c>
    </row>
    <row r="167" spans="1:41" ht="27.6" customHeight="1">
      <c r="A167" s="117">
        <v>1249</v>
      </c>
      <c r="B167" s="118" t="s">
        <v>1382</v>
      </c>
      <c r="C167" s="118" t="s">
        <v>1377</v>
      </c>
      <c r="E167" s="118" t="s">
        <v>3780</v>
      </c>
      <c r="F167" s="118" t="s">
        <v>1382</v>
      </c>
      <c r="G167" s="118" t="s">
        <v>1378</v>
      </c>
      <c r="H167" s="118" t="s">
        <v>594</v>
      </c>
      <c r="L167" s="118" t="s">
        <v>1382</v>
      </c>
      <c r="M167" s="117" t="s">
        <v>1049</v>
      </c>
      <c r="N167" s="117" t="s">
        <v>66</v>
      </c>
      <c r="AN167" s="120">
        <v>42436.333333333328</v>
      </c>
      <c r="AO167" s="119">
        <v>42505</v>
      </c>
    </row>
    <row r="168" spans="1:41" ht="27.6" customHeight="1">
      <c r="A168" s="117">
        <v>1252</v>
      </c>
      <c r="B168" s="118" t="s">
        <v>1376</v>
      </c>
      <c r="C168" s="118" t="s">
        <v>1377</v>
      </c>
      <c r="E168" s="118" t="s">
        <v>3780</v>
      </c>
      <c r="F168" s="118" t="s">
        <v>1483</v>
      </c>
      <c r="G168" s="118" t="s">
        <v>1378</v>
      </c>
      <c r="H168" s="118" t="s">
        <v>594</v>
      </c>
      <c r="L168" s="118" t="s">
        <v>1483</v>
      </c>
      <c r="M168" s="117" t="s">
        <v>1139</v>
      </c>
      <c r="N168" s="117" t="s">
        <v>1379</v>
      </c>
      <c r="AN168" s="120">
        <v>42436.333333333328</v>
      </c>
      <c r="AO168" s="119">
        <v>43235</v>
      </c>
    </row>
    <row r="169" spans="1:41" ht="27.6" customHeight="1">
      <c r="A169" s="117">
        <v>1251</v>
      </c>
      <c r="B169" s="118" t="s">
        <v>1380</v>
      </c>
      <c r="C169" s="118" t="s">
        <v>1377</v>
      </c>
      <c r="E169" s="118" t="s">
        <v>3780</v>
      </c>
      <c r="F169" s="118" t="s">
        <v>1380</v>
      </c>
      <c r="G169" s="118" t="s">
        <v>1378</v>
      </c>
      <c r="H169" s="118" t="s">
        <v>594</v>
      </c>
      <c r="L169" s="118" t="s">
        <v>1380</v>
      </c>
      <c r="M169" s="117" t="s">
        <v>66</v>
      </c>
      <c r="N169" s="117" t="s">
        <v>1139</v>
      </c>
      <c r="AN169" s="120">
        <v>42436.333333333328</v>
      </c>
      <c r="AO169" s="119">
        <v>42870</v>
      </c>
    </row>
    <row r="170" spans="1:41" ht="27.6" customHeight="1">
      <c r="A170" s="117">
        <v>1250</v>
      </c>
      <c r="B170" s="118" t="s">
        <v>1484</v>
      </c>
      <c r="C170" s="118" t="s">
        <v>1377</v>
      </c>
      <c r="E170" s="118" t="s">
        <v>3780</v>
      </c>
      <c r="F170" s="118" t="s">
        <v>1484</v>
      </c>
      <c r="G170" s="118" t="s">
        <v>1381</v>
      </c>
      <c r="H170" s="118" t="s">
        <v>594</v>
      </c>
      <c r="L170" s="118" t="s">
        <v>1484</v>
      </c>
      <c r="M170" s="117" t="s">
        <v>1072</v>
      </c>
      <c r="N170" s="117" t="s">
        <v>1047</v>
      </c>
      <c r="AH170" s="118" t="s">
        <v>969</v>
      </c>
      <c r="AN170" s="120">
        <v>42436.333333333328</v>
      </c>
      <c r="AO170" s="119">
        <v>42628</v>
      </c>
    </row>
    <row r="171" spans="1:41" ht="27.6" customHeight="1">
      <c r="A171" s="117">
        <v>1248</v>
      </c>
      <c r="B171" s="118" t="s">
        <v>1383</v>
      </c>
      <c r="C171" s="118" t="s">
        <v>1377</v>
      </c>
      <c r="E171" s="118" t="s">
        <v>3780</v>
      </c>
      <c r="F171" s="118" t="s">
        <v>1383</v>
      </c>
      <c r="G171" s="118" t="s">
        <v>1378</v>
      </c>
      <c r="H171" s="118" t="s">
        <v>594</v>
      </c>
      <c r="L171" s="118" t="s">
        <v>1383</v>
      </c>
      <c r="M171" s="117" t="s">
        <v>1379</v>
      </c>
      <c r="N171" s="117" t="s">
        <v>1384</v>
      </c>
      <c r="AH171" s="118" t="s">
        <v>969</v>
      </c>
      <c r="AN171" s="120">
        <v>42436.333333333328</v>
      </c>
      <c r="AO171" s="119">
        <v>43600</v>
      </c>
    </row>
    <row r="172" spans="1:41" ht="27.6" customHeight="1">
      <c r="A172" s="117">
        <v>1317</v>
      </c>
      <c r="B172" s="118" t="s">
        <v>2533</v>
      </c>
      <c r="C172" s="118" t="s">
        <v>1275</v>
      </c>
      <c r="D172" s="117" t="s">
        <v>3015</v>
      </c>
      <c r="E172" s="118" t="s">
        <v>3393</v>
      </c>
      <c r="F172" s="118" t="s">
        <v>2534</v>
      </c>
      <c r="G172" s="118" t="s">
        <v>2535</v>
      </c>
      <c r="H172" s="118" t="s">
        <v>968</v>
      </c>
      <c r="I172" s="119">
        <v>42796</v>
      </c>
      <c r="J172" s="119">
        <v>42811</v>
      </c>
      <c r="K172" s="118" t="s">
        <v>792</v>
      </c>
      <c r="L172" s="118" t="s">
        <v>2536</v>
      </c>
      <c r="M172" s="117" t="s">
        <v>1047</v>
      </c>
      <c r="N172" s="117" t="s">
        <v>1140</v>
      </c>
      <c r="O172" s="118" t="s">
        <v>292</v>
      </c>
      <c r="P172" s="118" t="s">
        <v>2537</v>
      </c>
      <c r="R172" s="117" t="s">
        <v>587</v>
      </c>
      <c r="S172" s="117" t="s">
        <v>793</v>
      </c>
      <c r="T172" s="117" t="s">
        <v>2538</v>
      </c>
      <c r="U172" s="117" t="s">
        <v>793</v>
      </c>
      <c r="V172" s="118" t="s">
        <v>793</v>
      </c>
      <c r="W172" s="118" t="s">
        <v>2539</v>
      </c>
      <c r="X172" s="117" t="s">
        <v>793</v>
      </c>
      <c r="Y172" s="117" t="s">
        <v>285</v>
      </c>
      <c r="Z172" s="118" t="s">
        <v>706</v>
      </c>
      <c r="AA172" s="117" t="s">
        <v>587</v>
      </c>
      <c r="AC172" s="117" t="s">
        <v>967</v>
      </c>
      <c r="AE172" s="117" t="s">
        <v>124</v>
      </c>
      <c r="AF172" s="117" t="s">
        <v>125</v>
      </c>
      <c r="AG172" s="117" t="s">
        <v>142</v>
      </c>
      <c r="AJ172" s="117" t="s">
        <v>1566</v>
      </c>
      <c r="AK172" s="117" t="s">
        <v>1566</v>
      </c>
      <c r="AL172" s="117" t="s">
        <v>1566</v>
      </c>
      <c r="AM172" s="117" t="s">
        <v>285</v>
      </c>
      <c r="AN172" s="120">
        <v>42768.333333333328</v>
      </c>
      <c r="AO172" s="119">
        <v>42993</v>
      </c>
    </row>
    <row r="173" spans="1:41" ht="27.6" customHeight="1">
      <c r="A173" s="117">
        <v>1452</v>
      </c>
      <c r="B173" s="118" t="s">
        <v>4005</v>
      </c>
      <c r="C173" s="118" t="s">
        <v>89</v>
      </c>
      <c r="D173" s="117" t="s">
        <v>364</v>
      </c>
      <c r="E173" s="118" t="s">
        <v>3395</v>
      </c>
      <c r="F173" s="118" t="s">
        <v>4006</v>
      </c>
      <c r="G173" s="118" t="s">
        <v>4007</v>
      </c>
      <c r="H173" s="118" t="s">
        <v>968</v>
      </c>
      <c r="K173" s="118" t="s">
        <v>1456</v>
      </c>
      <c r="L173" s="118" t="s">
        <v>4008</v>
      </c>
      <c r="M173" s="117" t="s">
        <v>1139</v>
      </c>
      <c r="N173" s="117" t="s">
        <v>1384</v>
      </c>
      <c r="O173" s="118" t="s">
        <v>296</v>
      </c>
      <c r="P173" s="118" t="s">
        <v>4009</v>
      </c>
      <c r="Q173" s="117" t="s">
        <v>4010</v>
      </c>
      <c r="R173" s="117" t="s">
        <v>587</v>
      </c>
      <c r="S173" s="117" t="s">
        <v>1721</v>
      </c>
      <c r="T173" s="117" t="s">
        <v>4011</v>
      </c>
      <c r="U173" s="117" t="s">
        <v>793</v>
      </c>
      <c r="V173" s="118" t="s">
        <v>712</v>
      </c>
      <c r="W173" s="118" t="s">
        <v>4012</v>
      </c>
      <c r="X173" s="117" t="s">
        <v>793</v>
      </c>
      <c r="Y173" s="117" t="s">
        <v>793</v>
      </c>
      <c r="Z173" s="118" t="s">
        <v>294</v>
      </c>
      <c r="AB173" s="118" t="s">
        <v>4013</v>
      </c>
      <c r="AC173" s="117" t="s">
        <v>967</v>
      </c>
      <c r="AJ173" s="117" t="s">
        <v>1566</v>
      </c>
      <c r="AL173" s="117" t="s">
        <v>1566</v>
      </c>
      <c r="AN173" s="120">
        <v>43363.333333333328</v>
      </c>
      <c r="AO173" s="119">
        <v>43235</v>
      </c>
    </row>
    <row r="174" spans="1:41" ht="27.6" customHeight="1">
      <c r="A174" s="117">
        <v>1181</v>
      </c>
      <c r="B174" s="118" t="s">
        <v>1291</v>
      </c>
      <c r="C174" s="118" t="s">
        <v>89</v>
      </c>
      <c r="D174" s="117" t="s">
        <v>320</v>
      </c>
      <c r="E174" s="118" t="s">
        <v>3395</v>
      </c>
      <c r="F174" s="118" t="s">
        <v>1718</v>
      </c>
      <c r="G174" s="118" t="s">
        <v>1292</v>
      </c>
      <c r="H174" s="118" t="s">
        <v>268</v>
      </c>
      <c r="I174" s="119">
        <v>42118</v>
      </c>
      <c r="J174" s="119">
        <v>42291</v>
      </c>
      <c r="K174" s="118" t="s">
        <v>1456</v>
      </c>
      <c r="L174" s="118" t="s">
        <v>2312</v>
      </c>
      <c r="M174" s="117" t="s">
        <v>1140</v>
      </c>
      <c r="N174" s="117" t="s">
        <v>1140</v>
      </c>
      <c r="O174" s="118" t="s">
        <v>292</v>
      </c>
      <c r="P174" s="118" t="s">
        <v>2313</v>
      </c>
      <c r="Q174" s="117" t="s">
        <v>2314</v>
      </c>
      <c r="R174" s="117" t="s">
        <v>587</v>
      </c>
      <c r="S174" s="117" t="s">
        <v>712</v>
      </c>
      <c r="T174" s="117" t="s">
        <v>1719</v>
      </c>
      <c r="U174" s="117" t="s">
        <v>793</v>
      </c>
      <c r="V174" s="118" t="s">
        <v>1293</v>
      </c>
      <c r="W174" s="118" t="s">
        <v>3516</v>
      </c>
      <c r="X174" s="117" t="s">
        <v>793</v>
      </c>
      <c r="Y174" s="117" t="s">
        <v>285</v>
      </c>
      <c r="Z174" s="118" t="s">
        <v>294</v>
      </c>
      <c r="AA174" s="117" t="s">
        <v>587</v>
      </c>
      <c r="AB174" s="118" t="s">
        <v>2315</v>
      </c>
      <c r="AC174" s="117" t="s">
        <v>967</v>
      </c>
      <c r="AE174" s="117" t="s">
        <v>1294</v>
      </c>
      <c r="AF174" s="117" t="s">
        <v>1295</v>
      </c>
      <c r="AG174" s="117" t="s">
        <v>1296</v>
      </c>
      <c r="AH174" s="118" t="s">
        <v>2316</v>
      </c>
      <c r="AI174" s="118" t="s">
        <v>3258</v>
      </c>
      <c r="AJ174" s="117" t="s">
        <v>1566</v>
      </c>
      <c r="AK174" s="117" t="s">
        <v>1566</v>
      </c>
      <c r="AM174" s="117" t="s">
        <v>416</v>
      </c>
      <c r="AN174" s="120">
        <v>42082.333333333328</v>
      </c>
      <c r="AO174" s="119">
        <v>43358</v>
      </c>
    </row>
    <row r="175" spans="1:41" ht="27.6" customHeight="1">
      <c r="A175" s="117">
        <v>1182</v>
      </c>
      <c r="B175" s="118" t="s">
        <v>1287</v>
      </c>
      <c r="C175" s="118" t="s">
        <v>89</v>
      </c>
      <c r="D175" s="117" t="s">
        <v>364</v>
      </c>
      <c r="E175" s="118" t="s">
        <v>3395</v>
      </c>
      <c r="F175" s="118" t="s">
        <v>1720</v>
      </c>
      <c r="G175" s="118" t="s">
        <v>1288</v>
      </c>
      <c r="H175" s="118" t="s">
        <v>1462</v>
      </c>
      <c r="I175" s="119">
        <v>42118</v>
      </c>
      <c r="J175" s="119">
        <v>42269</v>
      </c>
      <c r="K175" s="118" t="s">
        <v>1333</v>
      </c>
      <c r="L175" s="118" t="s">
        <v>2317</v>
      </c>
      <c r="M175" s="117" t="s">
        <v>1140</v>
      </c>
      <c r="N175" s="117" t="s">
        <v>1307</v>
      </c>
      <c r="O175" s="118" t="s">
        <v>296</v>
      </c>
      <c r="P175" s="118" t="s">
        <v>2318</v>
      </c>
      <c r="R175" s="117" t="s">
        <v>587</v>
      </c>
      <c r="S175" s="117" t="s">
        <v>1721</v>
      </c>
      <c r="T175" s="117" t="s">
        <v>1722</v>
      </c>
      <c r="U175" s="117" t="s">
        <v>1723</v>
      </c>
      <c r="V175" s="118" t="s">
        <v>712</v>
      </c>
      <c r="W175" s="118" t="s">
        <v>281</v>
      </c>
      <c r="X175" s="117" t="s">
        <v>793</v>
      </c>
      <c r="Y175" s="117" t="s">
        <v>587</v>
      </c>
      <c r="Z175" s="118" t="s">
        <v>294</v>
      </c>
      <c r="AA175" s="117" t="s">
        <v>587</v>
      </c>
      <c r="AB175" s="118" t="s">
        <v>1289</v>
      </c>
      <c r="AC175" s="117" t="s">
        <v>967</v>
      </c>
      <c r="AE175" s="117" t="s">
        <v>1290</v>
      </c>
      <c r="AF175" s="117" t="s">
        <v>141</v>
      </c>
      <c r="AG175" s="117" t="s">
        <v>417</v>
      </c>
      <c r="AH175" s="118" t="s">
        <v>3259</v>
      </c>
      <c r="AI175" s="118" t="s">
        <v>3815</v>
      </c>
      <c r="AJ175" s="117" t="s">
        <v>1566</v>
      </c>
      <c r="AK175" s="117" t="s">
        <v>1566</v>
      </c>
      <c r="AN175" s="120">
        <v>42104.333333333328</v>
      </c>
      <c r="AO175" s="119">
        <v>43358</v>
      </c>
    </row>
    <row r="176" spans="1:41" ht="27.6" customHeight="1">
      <c r="A176" s="117">
        <v>1152</v>
      </c>
      <c r="B176" s="118" t="s">
        <v>1243</v>
      </c>
      <c r="C176" s="118" t="s">
        <v>363</v>
      </c>
      <c r="E176" s="118" t="s">
        <v>3395</v>
      </c>
      <c r="F176" s="118" t="s">
        <v>1724</v>
      </c>
      <c r="G176" s="118" t="s">
        <v>1244</v>
      </c>
      <c r="H176" s="118" t="s">
        <v>306</v>
      </c>
      <c r="I176" s="119">
        <v>41943</v>
      </c>
      <c r="J176" s="119">
        <v>41960</v>
      </c>
      <c r="K176" s="118" t="s">
        <v>1453</v>
      </c>
      <c r="L176" s="118" t="s">
        <v>2300</v>
      </c>
      <c r="M176" s="117" t="s">
        <v>1140</v>
      </c>
      <c r="N176" s="117" t="s">
        <v>1140</v>
      </c>
      <c r="O176" s="118" t="s">
        <v>283</v>
      </c>
      <c r="P176" s="118" t="s">
        <v>2301</v>
      </c>
      <c r="W176" s="118" t="s">
        <v>1245</v>
      </c>
      <c r="X176" s="117" t="s">
        <v>416</v>
      </c>
      <c r="Z176" s="118" t="s">
        <v>795</v>
      </c>
      <c r="AA176" s="117" t="s">
        <v>587</v>
      </c>
      <c r="AB176" s="118" t="s">
        <v>793</v>
      </c>
      <c r="AC176" s="117" t="s">
        <v>967</v>
      </c>
      <c r="AE176" s="117" t="s">
        <v>793</v>
      </c>
      <c r="AF176" s="117" t="s">
        <v>794</v>
      </c>
      <c r="AG176" s="117" t="s">
        <v>793</v>
      </c>
      <c r="AH176" s="118" t="s">
        <v>3260</v>
      </c>
      <c r="AI176" s="118" t="s">
        <v>3816</v>
      </c>
      <c r="AN176" s="120">
        <v>41935.333333333328</v>
      </c>
      <c r="AO176" s="119">
        <v>43358</v>
      </c>
    </row>
    <row r="177" spans="1:41" ht="27.6" customHeight="1">
      <c r="A177" s="117">
        <v>1283</v>
      </c>
      <c r="B177" s="118" t="s">
        <v>1498</v>
      </c>
      <c r="C177" s="118" t="s">
        <v>363</v>
      </c>
      <c r="E177" s="118" t="s">
        <v>3395</v>
      </c>
      <c r="F177" s="118" t="s">
        <v>3817</v>
      </c>
      <c r="G177" s="118" t="s">
        <v>3017</v>
      </c>
      <c r="H177" s="118" t="s">
        <v>305</v>
      </c>
      <c r="I177" s="119">
        <v>43074</v>
      </c>
      <c r="J177" s="119">
        <v>43090</v>
      </c>
      <c r="K177" s="118" t="s">
        <v>1453</v>
      </c>
      <c r="L177" s="118" t="s">
        <v>3018</v>
      </c>
      <c r="M177" s="117" t="s">
        <v>1139</v>
      </c>
      <c r="N177" s="117" t="s">
        <v>1139</v>
      </c>
      <c r="O177" s="118" t="s">
        <v>2847</v>
      </c>
      <c r="P177" s="118" t="s">
        <v>3019</v>
      </c>
      <c r="R177" s="117" t="s">
        <v>416</v>
      </c>
      <c r="X177" s="117" t="s">
        <v>793</v>
      </c>
      <c r="Y177" s="117" t="s">
        <v>793</v>
      </c>
      <c r="Z177" s="118" t="s">
        <v>795</v>
      </c>
      <c r="AA177" s="117" t="s">
        <v>587</v>
      </c>
      <c r="AH177" s="118" t="s">
        <v>3261</v>
      </c>
      <c r="AI177" s="118" t="s">
        <v>2752</v>
      </c>
      <c r="AJ177" s="117" t="s">
        <v>1566</v>
      </c>
      <c r="AK177" s="117" t="s">
        <v>1566</v>
      </c>
      <c r="AN177" s="120">
        <v>42626.333333333328</v>
      </c>
      <c r="AO177" s="119">
        <v>43238</v>
      </c>
    </row>
    <row r="178" spans="1:41" ht="27.6" customHeight="1">
      <c r="A178" s="117">
        <v>887</v>
      </c>
      <c r="B178" s="118" t="s">
        <v>178</v>
      </c>
      <c r="C178" s="118" t="s">
        <v>363</v>
      </c>
      <c r="E178" s="118" t="s">
        <v>712</v>
      </c>
      <c r="F178" s="118" t="s">
        <v>179</v>
      </c>
      <c r="G178" s="118" t="s">
        <v>180</v>
      </c>
      <c r="H178" s="118" t="s">
        <v>268</v>
      </c>
      <c r="K178" s="118" t="s">
        <v>1453</v>
      </c>
      <c r="L178" s="118" t="s">
        <v>2043</v>
      </c>
      <c r="M178" s="117" t="s">
        <v>1141</v>
      </c>
      <c r="N178" s="117" t="s">
        <v>1141</v>
      </c>
      <c r="O178" s="118" t="s">
        <v>411</v>
      </c>
      <c r="Z178" s="118" t="s">
        <v>282</v>
      </c>
      <c r="AC178" s="117" t="s">
        <v>967</v>
      </c>
      <c r="AE178" s="117" t="s">
        <v>793</v>
      </c>
      <c r="AF178" s="117" t="s">
        <v>793</v>
      </c>
      <c r="AG178" s="117" t="s">
        <v>793</v>
      </c>
      <c r="AI178" s="118" t="s">
        <v>2656</v>
      </c>
      <c r="AN178" s="120">
        <v>41059.333333333328</v>
      </c>
      <c r="AO178" s="119">
        <v>43115</v>
      </c>
    </row>
    <row r="179" spans="1:41" ht="27.6" customHeight="1">
      <c r="A179" s="117">
        <v>1333</v>
      </c>
      <c r="B179" s="118" t="s">
        <v>2657</v>
      </c>
      <c r="C179" s="118" t="s">
        <v>322</v>
      </c>
      <c r="E179" s="118" t="s">
        <v>3640</v>
      </c>
      <c r="G179" s="118" t="s">
        <v>281</v>
      </c>
      <c r="H179" s="118" t="s">
        <v>594</v>
      </c>
      <c r="K179" s="118" t="s">
        <v>1453</v>
      </c>
      <c r="L179" s="118" t="s">
        <v>281</v>
      </c>
      <c r="M179" s="117" t="s">
        <v>1047</v>
      </c>
      <c r="N179" s="117" t="s">
        <v>1468</v>
      </c>
      <c r="O179" s="118" t="s">
        <v>2658</v>
      </c>
      <c r="V179" s="118" t="s">
        <v>281</v>
      </c>
      <c r="Z179" s="118" t="s">
        <v>2658</v>
      </c>
      <c r="AC179" s="117" t="s">
        <v>791</v>
      </c>
      <c r="AI179" s="118" t="s">
        <v>2659</v>
      </c>
      <c r="AN179" s="120">
        <v>42863.333333333328</v>
      </c>
      <c r="AO179" s="119">
        <v>42993</v>
      </c>
    </row>
    <row r="180" spans="1:41" ht="27.6" customHeight="1">
      <c r="A180" s="117">
        <v>1330</v>
      </c>
      <c r="B180" s="118" t="s">
        <v>2661</v>
      </c>
      <c r="C180" s="118" t="s">
        <v>322</v>
      </c>
      <c r="E180" s="118" t="s">
        <v>3640</v>
      </c>
      <c r="G180" s="118" t="s">
        <v>281</v>
      </c>
      <c r="H180" s="118" t="s">
        <v>594</v>
      </c>
      <c r="K180" s="118" t="s">
        <v>1453</v>
      </c>
      <c r="L180" s="118" t="s">
        <v>281</v>
      </c>
      <c r="M180" s="117" t="s">
        <v>2855</v>
      </c>
      <c r="N180" s="117" t="s">
        <v>2855</v>
      </c>
      <c r="O180" s="118" t="s">
        <v>2658</v>
      </c>
      <c r="V180" s="118" t="s">
        <v>281</v>
      </c>
      <c r="Z180" s="118" t="s">
        <v>2658</v>
      </c>
      <c r="AC180" s="117" t="s">
        <v>791</v>
      </c>
      <c r="AN180" s="120">
        <v>42863.333333333328</v>
      </c>
      <c r="AO180" s="119">
        <v>44576</v>
      </c>
    </row>
    <row r="181" spans="1:41" ht="27.6" customHeight="1">
      <c r="A181" s="117">
        <v>1332</v>
      </c>
      <c r="B181" s="118" t="s">
        <v>2662</v>
      </c>
      <c r="C181" s="118" t="s">
        <v>322</v>
      </c>
      <c r="E181" s="118" t="s">
        <v>3640</v>
      </c>
      <c r="G181" s="118" t="s">
        <v>281</v>
      </c>
      <c r="H181" s="118" t="s">
        <v>594</v>
      </c>
      <c r="K181" s="118" t="s">
        <v>1453</v>
      </c>
      <c r="L181" s="118" t="s">
        <v>281</v>
      </c>
      <c r="M181" s="117" t="s">
        <v>2855</v>
      </c>
      <c r="N181" s="117" t="s">
        <v>2855</v>
      </c>
      <c r="O181" s="118" t="s">
        <v>2658</v>
      </c>
      <c r="V181" s="118" t="s">
        <v>281</v>
      </c>
      <c r="Z181" s="118" t="s">
        <v>2658</v>
      </c>
      <c r="AC181" s="117" t="s">
        <v>791</v>
      </c>
      <c r="AN181" s="120">
        <v>42863.333333333328</v>
      </c>
      <c r="AO181" s="119">
        <v>44576</v>
      </c>
    </row>
    <row r="182" spans="1:41" ht="27.6" customHeight="1">
      <c r="A182" s="117">
        <v>1331</v>
      </c>
      <c r="B182" s="118" t="s">
        <v>2660</v>
      </c>
      <c r="C182" s="118" t="s">
        <v>322</v>
      </c>
      <c r="E182" s="118" t="s">
        <v>3640</v>
      </c>
      <c r="G182" s="118" t="s">
        <v>281</v>
      </c>
      <c r="H182" s="118" t="s">
        <v>594</v>
      </c>
      <c r="K182" s="118" t="s">
        <v>1453</v>
      </c>
      <c r="L182" s="118" t="s">
        <v>281</v>
      </c>
      <c r="M182" s="117" t="s">
        <v>2855</v>
      </c>
      <c r="N182" s="117" t="s">
        <v>2855</v>
      </c>
      <c r="O182" s="118" t="s">
        <v>2658</v>
      </c>
      <c r="V182" s="118" t="s">
        <v>281</v>
      </c>
      <c r="Z182" s="118" t="s">
        <v>2658</v>
      </c>
      <c r="AC182" s="117" t="s">
        <v>791</v>
      </c>
      <c r="AN182" s="120">
        <v>42863.333333333328</v>
      </c>
      <c r="AO182" s="119">
        <v>44576</v>
      </c>
    </row>
    <row r="183" spans="1:41" ht="27.6" customHeight="1">
      <c r="A183" s="117">
        <v>862</v>
      </c>
      <c r="B183" s="118" t="s">
        <v>1541</v>
      </c>
      <c r="C183" s="118" t="s">
        <v>322</v>
      </c>
      <c r="D183" s="117" t="s">
        <v>319</v>
      </c>
      <c r="E183" s="118" t="s">
        <v>3640</v>
      </c>
      <c r="F183" s="118" t="s">
        <v>1542</v>
      </c>
      <c r="G183" s="118" t="s">
        <v>999</v>
      </c>
      <c r="H183" s="118" t="s">
        <v>968</v>
      </c>
      <c r="I183" s="119">
        <v>40987</v>
      </c>
      <c r="J183" s="119">
        <v>41022</v>
      </c>
      <c r="K183" s="118" t="s">
        <v>792</v>
      </c>
      <c r="L183" s="118" t="s">
        <v>2029</v>
      </c>
      <c r="M183" s="117" t="s">
        <v>90</v>
      </c>
      <c r="N183" s="117" t="s">
        <v>90</v>
      </c>
      <c r="O183" s="118" t="s">
        <v>292</v>
      </c>
      <c r="P183" s="118" t="s">
        <v>2027</v>
      </c>
      <c r="Q183" s="117" t="s">
        <v>2028</v>
      </c>
      <c r="V183" s="118" t="s">
        <v>1003</v>
      </c>
      <c r="W183" s="118" t="s">
        <v>3517</v>
      </c>
      <c r="X183" s="117" t="s">
        <v>587</v>
      </c>
      <c r="Z183" s="118" t="s">
        <v>706</v>
      </c>
      <c r="AB183" s="118" t="s">
        <v>1543</v>
      </c>
      <c r="AC183" s="117" t="s">
        <v>967</v>
      </c>
      <c r="AE183" s="117" t="s">
        <v>589</v>
      </c>
      <c r="AF183" s="117" t="s">
        <v>167</v>
      </c>
      <c r="AG183" s="117" t="s">
        <v>168</v>
      </c>
      <c r="AH183" s="118" t="s">
        <v>2030</v>
      </c>
      <c r="AI183" s="118" t="s">
        <v>3020</v>
      </c>
      <c r="AN183" s="120">
        <v>40941.333333333328</v>
      </c>
      <c r="AO183" s="119">
        <v>41409</v>
      </c>
    </row>
    <row r="184" spans="1:41" ht="27.6" customHeight="1">
      <c r="A184" s="117">
        <v>1199</v>
      </c>
      <c r="B184" s="118" t="s">
        <v>1759</v>
      </c>
      <c r="C184" s="118" t="s">
        <v>322</v>
      </c>
      <c r="D184" s="117" t="s">
        <v>3021</v>
      </c>
      <c r="E184" s="118" t="s">
        <v>3640</v>
      </c>
      <c r="F184" s="118" t="s">
        <v>1760</v>
      </c>
      <c r="G184" s="118" t="s">
        <v>1317</v>
      </c>
      <c r="H184" s="118" t="s">
        <v>968</v>
      </c>
      <c r="I184" s="119">
        <v>42282</v>
      </c>
      <c r="J184" s="119">
        <v>42304</v>
      </c>
      <c r="K184" s="118" t="s">
        <v>280</v>
      </c>
      <c r="L184" s="118" t="s">
        <v>2812</v>
      </c>
      <c r="M184" s="117" t="s">
        <v>1140</v>
      </c>
      <c r="N184" s="117" t="s">
        <v>1140</v>
      </c>
      <c r="O184" s="118" t="s">
        <v>411</v>
      </c>
      <c r="P184" s="118" t="s">
        <v>2337</v>
      </c>
      <c r="R184" s="117" t="s">
        <v>587</v>
      </c>
      <c r="S184" s="117" t="s">
        <v>2338</v>
      </c>
      <c r="T184" s="117" t="s">
        <v>1761</v>
      </c>
      <c r="V184" s="118" t="s">
        <v>2339</v>
      </c>
      <c r="W184" s="118" t="s">
        <v>3518</v>
      </c>
      <c r="X184" s="117" t="s">
        <v>416</v>
      </c>
      <c r="Y184" s="117" t="s">
        <v>416</v>
      </c>
      <c r="Z184" s="118" t="s">
        <v>979</v>
      </c>
      <c r="AA184" s="117" t="s">
        <v>587</v>
      </c>
      <c r="AC184" s="117" t="s">
        <v>431</v>
      </c>
      <c r="AD184" s="117" t="s">
        <v>822</v>
      </c>
      <c r="AE184" s="117" t="s">
        <v>796</v>
      </c>
      <c r="AF184" s="117" t="s">
        <v>93</v>
      </c>
      <c r="AG184" s="117" t="s">
        <v>1318</v>
      </c>
      <c r="AH184" s="118" t="s">
        <v>969</v>
      </c>
      <c r="AI184" s="118" t="s">
        <v>1762</v>
      </c>
      <c r="AM184" s="117" t="s">
        <v>416</v>
      </c>
      <c r="AN184" s="120">
        <v>42243.333333333328</v>
      </c>
      <c r="AO184" s="119">
        <v>43358</v>
      </c>
    </row>
    <row r="185" spans="1:41" ht="27.6" customHeight="1">
      <c r="A185" s="117">
        <v>1335</v>
      </c>
      <c r="B185" s="118" t="s">
        <v>3818</v>
      </c>
      <c r="C185" s="118" t="s">
        <v>322</v>
      </c>
      <c r="D185" s="117" t="s">
        <v>3022</v>
      </c>
      <c r="E185" s="118" t="s">
        <v>3640</v>
      </c>
      <c r="F185" s="118" t="s">
        <v>2664</v>
      </c>
      <c r="G185" s="118" t="s">
        <v>2665</v>
      </c>
      <c r="H185" s="118" t="s">
        <v>968</v>
      </c>
      <c r="I185" s="119">
        <v>42863</v>
      </c>
      <c r="J185" s="119">
        <v>42901</v>
      </c>
      <c r="K185" s="118" t="s">
        <v>1456</v>
      </c>
      <c r="L185" s="118" t="s">
        <v>2666</v>
      </c>
      <c r="M185" s="117" t="s">
        <v>1297</v>
      </c>
      <c r="N185" s="117" t="s">
        <v>1468</v>
      </c>
      <c r="O185" s="118" t="s">
        <v>269</v>
      </c>
      <c r="P185" s="118" t="s">
        <v>2667</v>
      </c>
      <c r="Q185" s="117" t="s">
        <v>2668</v>
      </c>
      <c r="R185" s="117" t="s">
        <v>587</v>
      </c>
      <c r="S185" s="117" t="s">
        <v>2669</v>
      </c>
      <c r="T185" s="117" t="s">
        <v>2670</v>
      </c>
      <c r="V185" s="118" t="s">
        <v>2671</v>
      </c>
      <c r="W185" s="118" t="s">
        <v>2672</v>
      </c>
      <c r="X185" s="117" t="s">
        <v>793</v>
      </c>
      <c r="Y185" s="117" t="s">
        <v>416</v>
      </c>
      <c r="Z185" s="118" t="s">
        <v>1584</v>
      </c>
      <c r="AA185" s="117" t="s">
        <v>587</v>
      </c>
      <c r="AB185" s="118" t="s">
        <v>2673</v>
      </c>
      <c r="AC185" s="117" t="s">
        <v>967</v>
      </c>
      <c r="AE185" s="117" t="s">
        <v>1391</v>
      </c>
      <c r="AF185" s="117" t="s">
        <v>2674</v>
      </c>
      <c r="AG185" s="117" t="s">
        <v>980</v>
      </c>
      <c r="AH185" s="118" t="s">
        <v>3819</v>
      </c>
      <c r="AJ185" s="117" t="s">
        <v>1566</v>
      </c>
      <c r="AK185" s="117" t="s">
        <v>3402</v>
      </c>
      <c r="AL185" s="117" t="s">
        <v>1565</v>
      </c>
      <c r="AM185" s="117" t="s">
        <v>416</v>
      </c>
      <c r="AN185" s="120">
        <v>42878.333333333328</v>
      </c>
      <c r="AO185" s="119">
        <v>43480</v>
      </c>
    </row>
    <row r="186" spans="1:41" ht="27.6" customHeight="1">
      <c r="A186" s="117">
        <v>1362</v>
      </c>
      <c r="B186" s="118" t="s">
        <v>2814</v>
      </c>
      <c r="C186" s="118" t="s">
        <v>322</v>
      </c>
      <c r="E186" s="118" t="s">
        <v>3640</v>
      </c>
      <c r="F186" s="118" t="s">
        <v>2815</v>
      </c>
      <c r="G186" s="118" t="s">
        <v>2816</v>
      </c>
      <c r="H186" s="118" t="s">
        <v>968</v>
      </c>
      <c r="K186" s="118" t="s">
        <v>1453</v>
      </c>
      <c r="L186" s="118" t="s">
        <v>2815</v>
      </c>
      <c r="M186" s="117" t="s">
        <v>1140</v>
      </c>
      <c r="N186" s="117" t="s">
        <v>1140</v>
      </c>
      <c r="X186" s="117" t="s">
        <v>587</v>
      </c>
      <c r="Y186" s="117" t="s">
        <v>587</v>
      </c>
      <c r="AA186" s="117" t="s">
        <v>587</v>
      </c>
      <c r="AC186" s="117" t="s">
        <v>967</v>
      </c>
      <c r="AJ186" s="117" t="s">
        <v>1566</v>
      </c>
      <c r="AK186" s="117" t="s">
        <v>1566</v>
      </c>
      <c r="AL186" s="117" t="s">
        <v>1566</v>
      </c>
      <c r="AM186" s="117" t="s">
        <v>587</v>
      </c>
      <c r="AN186" s="120">
        <v>43003.333333333328</v>
      </c>
      <c r="AO186" s="119">
        <v>43384</v>
      </c>
    </row>
    <row r="187" spans="1:41" ht="27.6" customHeight="1">
      <c r="A187" s="117">
        <v>1370</v>
      </c>
      <c r="B187" s="118" t="s">
        <v>2817</v>
      </c>
      <c r="C187" s="118" t="s">
        <v>322</v>
      </c>
      <c r="D187" s="117" t="s">
        <v>3024</v>
      </c>
      <c r="E187" s="118" t="s">
        <v>3640</v>
      </c>
      <c r="F187" s="118" t="s">
        <v>2818</v>
      </c>
      <c r="G187" s="118" t="s">
        <v>2819</v>
      </c>
      <c r="H187" s="118" t="s">
        <v>968</v>
      </c>
      <c r="I187" s="119">
        <v>43042</v>
      </c>
      <c r="J187" s="119">
        <v>43052</v>
      </c>
      <c r="K187" s="118" t="s">
        <v>1456</v>
      </c>
      <c r="L187" s="118" t="s">
        <v>2820</v>
      </c>
      <c r="M187" s="117" t="s">
        <v>1140</v>
      </c>
      <c r="N187" s="117" t="s">
        <v>1140</v>
      </c>
      <c r="O187" s="118" t="s">
        <v>283</v>
      </c>
      <c r="P187" s="118" t="s">
        <v>2821</v>
      </c>
      <c r="Q187" s="117" t="s">
        <v>2822</v>
      </c>
      <c r="R187" s="117" t="s">
        <v>587</v>
      </c>
      <c r="T187" s="117" t="s">
        <v>2823</v>
      </c>
      <c r="W187" s="118" t="s">
        <v>2824</v>
      </c>
      <c r="X187" s="117" t="s">
        <v>793</v>
      </c>
      <c r="Y187" s="117" t="s">
        <v>416</v>
      </c>
      <c r="Z187" s="118" t="s">
        <v>1584</v>
      </c>
      <c r="AA187" s="117" t="s">
        <v>587</v>
      </c>
      <c r="AC187" s="117" t="s">
        <v>967</v>
      </c>
      <c r="AE187" s="117" t="s">
        <v>293</v>
      </c>
      <c r="AF187" s="117" t="s">
        <v>152</v>
      </c>
      <c r="AG187" s="117" t="s">
        <v>417</v>
      </c>
      <c r="AI187" s="118" t="s">
        <v>2825</v>
      </c>
      <c r="AJ187" s="117" t="s">
        <v>1566</v>
      </c>
      <c r="AK187" s="117" t="s">
        <v>3402</v>
      </c>
      <c r="AL187" s="117" t="s">
        <v>1566</v>
      </c>
      <c r="AN187" s="120">
        <v>43007.333333333328</v>
      </c>
      <c r="AO187" s="119">
        <v>43358</v>
      </c>
    </row>
    <row r="188" spans="1:41" ht="27.6" customHeight="1">
      <c r="A188" s="117">
        <v>1450</v>
      </c>
      <c r="B188" s="118" t="s">
        <v>4014</v>
      </c>
      <c r="C188" s="118" t="s">
        <v>322</v>
      </c>
      <c r="E188" s="118" t="s">
        <v>3640</v>
      </c>
      <c r="F188" s="118" t="s">
        <v>4015</v>
      </c>
      <c r="G188" s="118" t="s">
        <v>4016</v>
      </c>
      <c r="H188" s="118" t="s">
        <v>968</v>
      </c>
      <c r="K188" s="118" t="s">
        <v>1453</v>
      </c>
      <c r="L188" s="118" t="s">
        <v>4015</v>
      </c>
      <c r="M188" s="117" t="s">
        <v>1307</v>
      </c>
      <c r="N188" s="117" t="s">
        <v>1468</v>
      </c>
      <c r="AC188" s="117" t="s">
        <v>967</v>
      </c>
      <c r="AH188" s="118" t="s">
        <v>969</v>
      </c>
      <c r="AJ188" s="117" t="s">
        <v>1566</v>
      </c>
      <c r="AK188" s="117" t="s">
        <v>1566</v>
      </c>
      <c r="AL188" s="117" t="s">
        <v>1566</v>
      </c>
      <c r="AN188" s="120">
        <v>43356.333333333328</v>
      </c>
      <c r="AO188" s="119">
        <v>43790</v>
      </c>
    </row>
    <row r="189" spans="1:41" ht="27.6" customHeight="1">
      <c r="A189" s="117">
        <v>1238</v>
      </c>
      <c r="B189" s="118" t="s">
        <v>1385</v>
      </c>
      <c r="C189" s="118" t="s">
        <v>322</v>
      </c>
      <c r="E189" s="118" t="s">
        <v>3640</v>
      </c>
      <c r="F189" s="118" t="s">
        <v>1763</v>
      </c>
      <c r="G189" s="118" t="s">
        <v>2836</v>
      </c>
      <c r="H189" s="118" t="s">
        <v>304</v>
      </c>
      <c r="I189" s="119">
        <v>42416</v>
      </c>
      <c r="J189" s="119">
        <v>42439</v>
      </c>
      <c r="K189" s="118" t="s">
        <v>792</v>
      </c>
      <c r="L189" s="118" t="s">
        <v>2407</v>
      </c>
      <c r="M189" s="117" t="s">
        <v>1140</v>
      </c>
      <c r="N189" s="117" t="s">
        <v>1297</v>
      </c>
      <c r="O189" s="118" t="s">
        <v>291</v>
      </c>
      <c r="P189" s="118" t="s">
        <v>1764</v>
      </c>
      <c r="R189" s="117" t="s">
        <v>587</v>
      </c>
      <c r="S189" s="117" t="s">
        <v>1765</v>
      </c>
      <c r="T189" s="117" t="s">
        <v>1766</v>
      </c>
      <c r="U189" s="117" t="s">
        <v>793</v>
      </c>
      <c r="V189" s="118" t="s">
        <v>712</v>
      </c>
      <c r="W189" s="118" t="s">
        <v>3520</v>
      </c>
      <c r="X189" s="117" t="s">
        <v>793</v>
      </c>
      <c r="Y189" s="117" t="s">
        <v>285</v>
      </c>
      <c r="Z189" s="118" t="s">
        <v>706</v>
      </c>
      <c r="AA189" s="117" t="s">
        <v>587</v>
      </c>
      <c r="AB189" s="118" t="s">
        <v>1767</v>
      </c>
      <c r="AC189" s="117" t="s">
        <v>967</v>
      </c>
      <c r="AE189" s="117" t="s">
        <v>293</v>
      </c>
      <c r="AF189" s="117" t="s">
        <v>1386</v>
      </c>
      <c r="AG189" s="117" t="s">
        <v>142</v>
      </c>
      <c r="AH189" s="118" t="s">
        <v>3820</v>
      </c>
      <c r="AJ189" s="117" t="s">
        <v>1566</v>
      </c>
      <c r="AK189" s="117" t="s">
        <v>1566</v>
      </c>
      <c r="AM189" s="117" t="s">
        <v>416</v>
      </c>
      <c r="AN189" s="120">
        <v>42405.333333333328</v>
      </c>
      <c r="AO189" s="119">
        <v>43358</v>
      </c>
    </row>
    <row r="190" spans="1:41" ht="27.6" customHeight="1">
      <c r="A190" s="117">
        <v>1292</v>
      </c>
      <c r="B190" s="118" t="s">
        <v>1515</v>
      </c>
      <c r="C190" s="118" t="s">
        <v>322</v>
      </c>
      <c r="D190" s="117" t="s">
        <v>1928</v>
      </c>
      <c r="E190" s="118" t="s">
        <v>3640</v>
      </c>
      <c r="F190" s="118" t="s">
        <v>2480</v>
      </c>
      <c r="G190" s="118" t="s">
        <v>1317</v>
      </c>
      <c r="H190" s="118" t="s">
        <v>304</v>
      </c>
      <c r="I190" s="119">
        <v>42668</v>
      </c>
      <c r="J190" s="119">
        <v>42691</v>
      </c>
      <c r="K190" s="118" t="s">
        <v>792</v>
      </c>
      <c r="L190" s="118" t="s">
        <v>2481</v>
      </c>
      <c r="M190" s="117" t="s">
        <v>1047</v>
      </c>
      <c r="N190" s="117" t="s">
        <v>1379</v>
      </c>
      <c r="O190" s="118" t="s">
        <v>283</v>
      </c>
      <c r="P190" s="118" t="s">
        <v>1516</v>
      </c>
      <c r="R190" s="117" t="s">
        <v>793</v>
      </c>
      <c r="T190" s="117" t="s">
        <v>1768</v>
      </c>
      <c r="U190" s="117" t="s">
        <v>3521</v>
      </c>
      <c r="W190" s="118" t="s">
        <v>3522</v>
      </c>
      <c r="X190" s="117" t="s">
        <v>416</v>
      </c>
      <c r="Y190" s="117" t="s">
        <v>793</v>
      </c>
      <c r="Z190" s="118" t="s">
        <v>706</v>
      </c>
      <c r="AA190" s="117" t="s">
        <v>587</v>
      </c>
      <c r="AC190" s="117" t="s">
        <v>967</v>
      </c>
      <c r="AH190" s="118" t="s">
        <v>2684</v>
      </c>
      <c r="AJ190" s="117" t="s">
        <v>1566</v>
      </c>
      <c r="AK190" s="117" t="s">
        <v>1566</v>
      </c>
      <c r="AM190" s="117" t="s">
        <v>416</v>
      </c>
      <c r="AN190" s="120">
        <v>42654.333333333328</v>
      </c>
      <c r="AO190" s="119">
        <v>42993</v>
      </c>
    </row>
    <row r="191" spans="1:41" ht="27.6" customHeight="1">
      <c r="A191" s="117">
        <v>1369</v>
      </c>
      <c r="B191" s="118" t="s">
        <v>2826</v>
      </c>
      <c r="C191" s="118" t="s">
        <v>322</v>
      </c>
      <c r="D191" s="117" t="s">
        <v>2941</v>
      </c>
      <c r="E191" s="118" t="s">
        <v>3640</v>
      </c>
      <c r="F191" s="118" t="s">
        <v>2827</v>
      </c>
      <c r="G191" s="118" t="s">
        <v>2828</v>
      </c>
      <c r="H191" s="118" t="s">
        <v>305</v>
      </c>
      <c r="I191" s="119">
        <v>43040</v>
      </c>
      <c r="J191" s="119">
        <v>43090</v>
      </c>
      <c r="K191" s="118" t="s">
        <v>1453</v>
      </c>
      <c r="L191" s="118" t="s">
        <v>2829</v>
      </c>
      <c r="M191" s="117" t="s">
        <v>1140</v>
      </c>
      <c r="N191" s="117" t="s">
        <v>1297</v>
      </c>
      <c r="O191" s="118" t="s">
        <v>418</v>
      </c>
      <c r="P191" s="118" t="s">
        <v>2830</v>
      </c>
      <c r="R191" s="117" t="s">
        <v>587</v>
      </c>
      <c r="T191" s="117" t="s">
        <v>2831</v>
      </c>
      <c r="V191" s="118" t="s">
        <v>2832</v>
      </c>
      <c r="W191" s="118" t="s">
        <v>2833</v>
      </c>
      <c r="X191" s="117" t="s">
        <v>793</v>
      </c>
      <c r="Y191" s="117" t="s">
        <v>416</v>
      </c>
      <c r="Z191" s="118" t="s">
        <v>2706</v>
      </c>
      <c r="AA191" s="117" t="s">
        <v>587</v>
      </c>
      <c r="AC191" s="117" t="s">
        <v>967</v>
      </c>
      <c r="AE191" s="117" t="s">
        <v>1188</v>
      </c>
      <c r="AF191" s="117" t="s">
        <v>2834</v>
      </c>
      <c r="AG191" s="117" t="s">
        <v>417</v>
      </c>
      <c r="AH191" s="118" t="s">
        <v>3821</v>
      </c>
      <c r="AI191" s="118" t="s">
        <v>2835</v>
      </c>
      <c r="AJ191" s="117" t="s">
        <v>1566</v>
      </c>
      <c r="AK191" s="117" t="s">
        <v>3402</v>
      </c>
      <c r="AL191" s="117" t="s">
        <v>1566</v>
      </c>
      <c r="AM191" s="117" t="s">
        <v>587</v>
      </c>
      <c r="AN191" s="120">
        <v>43007.333333333328</v>
      </c>
      <c r="AO191" s="119">
        <v>43358</v>
      </c>
    </row>
    <row r="192" spans="1:41" ht="27.6" customHeight="1">
      <c r="A192" s="117">
        <v>1096</v>
      </c>
      <c r="B192" s="118" t="s">
        <v>6</v>
      </c>
      <c r="C192" s="118" t="s">
        <v>322</v>
      </c>
      <c r="D192" s="117" t="s">
        <v>3025</v>
      </c>
      <c r="E192" s="118" t="s">
        <v>3640</v>
      </c>
      <c r="F192" s="118" t="s">
        <v>1753</v>
      </c>
      <c r="G192" s="118" t="s">
        <v>4</v>
      </c>
      <c r="H192" s="118" t="s">
        <v>268</v>
      </c>
      <c r="I192" s="119">
        <v>41782</v>
      </c>
      <c r="J192" s="119">
        <v>41799</v>
      </c>
      <c r="K192" s="118" t="s">
        <v>1456</v>
      </c>
      <c r="L192" s="118" t="s">
        <v>2223</v>
      </c>
      <c r="M192" s="117" t="s">
        <v>1139</v>
      </c>
      <c r="N192" s="117" t="s">
        <v>1307</v>
      </c>
      <c r="O192" s="118" t="s">
        <v>292</v>
      </c>
      <c r="P192" s="118" t="s">
        <v>2224</v>
      </c>
      <c r="Q192" s="117" t="s">
        <v>2220</v>
      </c>
      <c r="V192" s="118" t="s">
        <v>3523</v>
      </c>
      <c r="W192" s="118" t="s">
        <v>3524</v>
      </c>
      <c r="X192" s="117" t="s">
        <v>793</v>
      </c>
      <c r="Z192" s="118" t="s">
        <v>1752</v>
      </c>
      <c r="AB192" s="118" t="s">
        <v>2225</v>
      </c>
      <c r="AC192" s="117" t="s">
        <v>431</v>
      </c>
      <c r="AD192" s="117" t="s">
        <v>822</v>
      </c>
      <c r="AE192" s="117" t="s">
        <v>966</v>
      </c>
      <c r="AF192" s="117" t="s">
        <v>93</v>
      </c>
      <c r="AG192" s="117" t="s">
        <v>168</v>
      </c>
      <c r="AH192" s="118" t="s">
        <v>969</v>
      </c>
      <c r="AI192" s="118" t="s">
        <v>2226</v>
      </c>
      <c r="AM192" s="117" t="s">
        <v>416</v>
      </c>
      <c r="AN192" s="120">
        <v>41767.333333333328</v>
      </c>
      <c r="AO192" s="119">
        <v>43235</v>
      </c>
    </row>
    <row r="193" spans="1:41" ht="27.6" customHeight="1">
      <c r="A193" s="117">
        <v>1097</v>
      </c>
      <c r="B193" s="118" t="s">
        <v>3</v>
      </c>
      <c r="C193" s="118" t="s">
        <v>322</v>
      </c>
      <c r="D193" s="117" t="s">
        <v>3025</v>
      </c>
      <c r="E193" s="118" t="s">
        <v>3640</v>
      </c>
      <c r="F193" s="118" t="s">
        <v>1754</v>
      </c>
      <c r="G193" s="118" t="s">
        <v>4</v>
      </c>
      <c r="H193" s="118" t="s">
        <v>268</v>
      </c>
      <c r="I193" s="119">
        <v>41782</v>
      </c>
      <c r="J193" s="119">
        <v>41792</v>
      </c>
      <c r="K193" s="118" t="s">
        <v>1456</v>
      </c>
      <c r="L193" s="118" t="s">
        <v>2219</v>
      </c>
      <c r="M193" s="117" t="s">
        <v>1139</v>
      </c>
      <c r="N193" s="117" t="s">
        <v>1468</v>
      </c>
      <c r="O193" s="118" t="s">
        <v>292</v>
      </c>
      <c r="P193" s="118" t="s">
        <v>5</v>
      </c>
      <c r="Q193" s="117" t="s">
        <v>2220</v>
      </c>
      <c r="V193" s="118" t="s">
        <v>3525</v>
      </c>
      <c r="W193" s="118" t="s">
        <v>3524</v>
      </c>
      <c r="Z193" s="118" t="s">
        <v>1069</v>
      </c>
      <c r="AB193" s="118" t="s">
        <v>2221</v>
      </c>
      <c r="AC193" s="117" t="s">
        <v>967</v>
      </c>
      <c r="AE193" s="117" t="s">
        <v>966</v>
      </c>
      <c r="AF193" s="117" t="s">
        <v>93</v>
      </c>
      <c r="AG193" s="117" t="s">
        <v>168</v>
      </c>
      <c r="AH193" s="118" t="s">
        <v>969</v>
      </c>
      <c r="AI193" s="118" t="s">
        <v>2222</v>
      </c>
      <c r="AM193" s="117" t="s">
        <v>416</v>
      </c>
      <c r="AN193" s="120">
        <v>41767.333333333328</v>
      </c>
      <c r="AO193" s="119">
        <v>43235</v>
      </c>
    </row>
    <row r="194" spans="1:41" ht="27.6" customHeight="1">
      <c r="A194" s="117">
        <v>682</v>
      </c>
      <c r="B194" s="118" t="s">
        <v>372</v>
      </c>
      <c r="C194" s="118" t="s">
        <v>322</v>
      </c>
      <c r="D194" s="117" t="s">
        <v>3026</v>
      </c>
      <c r="E194" s="118" t="s">
        <v>3640</v>
      </c>
      <c r="F194" s="118" t="s">
        <v>1725</v>
      </c>
      <c r="G194" s="118" t="s">
        <v>1341</v>
      </c>
      <c r="H194" s="118" t="s">
        <v>268</v>
      </c>
      <c r="I194" s="119">
        <v>41043</v>
      </c>
      <c r="J194" s="119">
        <v>41071</v>
      </c>
      <c r="K194" s="118" t="s">
        <v>1456</v>
      </c>
      <c r="L194" s="118" t="s">
        <v>2432</v>
      </c>
      <c r="M194" s="117" t="s">
        <v>1297</v>
      </c>
      <c r="N194" s="117" t="s">
        <v>1468</v>
      </c>
      <c r="O194" s="118" t="s">
        <v>819</v>
      </c>
      <c r="P194" s="118" t="s">
        <v>990</v>
      </c>
      <c r="Q194" s="117" t="s">
        <v>2433</v>
      </c>
      <c r="V194" s="118" t="s">
        <v>2434</v>
      </c>
      <c r="W194" s="118" t="s">
        <v>3526</v>
      </c>
      <c r="X194" s="117" t="s">
        <v>416</v>
      </c>
      <c r="Z194" s="118" t="s">
        <v>1726</v>
      </c>
      <c r="AB194" s="118" t="s">
        <v>712</v>
      </c>
      <c r="AC194" s="117" t="s">
        <v>967</v>
      </c>
      <c r="AE194" s="117" t="s">
        <v>796</v>
      </c>
      <c r="AF194" s="117" t="s">
        <v>152</v>
      </c>
      <c r="AG194" s="117" t="s">
        <v>133</v>
      </c>
      <c r="AH194" s="118" t="s">
        <v>969</v>
      </c>
      <c r="AI194" s="118" t="s">
        <v>2435</v>
      </c>
      <c r="AM194" s="117" t="s">
        <v>416</v>
      </c>
      <c r="AN194" s="120">
        <v>42535.333333333328</v>
      </c>
      <c r="AO194" s="119">
        <v>43480</v>
      </c>
    </row>
    <row r="195" spans="1:41" ht="27.6" customHeight="1">
      <c r="A195" s="117">
        <v>1343</v>
      </c>
      <c r="B195" s="118" t="s">
        <v>2675</v>
      </c>
      <c r="C195" s="118" t="s">
        <v>322</v>
      </c>
      <c r="D195" s="117" t="s">
        <v>3023</v>
      </c>
      <c r="E195" s="118" t="s">
        <v>3640</v>
      </c>
      <c r="F195" s="118" t="s">
        <v>2813</v>
      </c>
      <c r="G195" s="118" t="s">
        <v>2676</v>
      </c>
      <c r="H195" s="118" t="s">
        <v>268</v>
      </c>
      <c r="I195" s="119">
        <v>42998</v>
      </c>
      <c r="J195" s="119">
        <v>43021</v>
      </c>
      <c r="K195" s="118" t="s">
        <v>1456</v>
      </c>
      <c r="L195" s="118" t="s">
        <v>2677</v>
      </c>
      <c r="M195" s="117" t="s">
        <v>1487</v>
      </c>
      <c r="N195" s="117" t="s">
        <v>3129</v>
      </c>
      <c r="O195" s="118" t="s">
        <v>292</v>
      </c>
      <c r="P195" s="118" t="s">
        <v>2678</v>
      </c>
      <c r="Q195" s="117" t="s">
        <v>2679</v>
      </c>
      <c r="R195" s="117" t="s">
        <v>587</v>
      </c>
      <c r="S195" s="117" t="s">
        <v>1784</v>
      </c>
      <c r="T195" s="117" t="s">
        <v>2680</v>
      </c>
      <c r="U195" s="117" t="s">
        <v>793</v>
      </c>
      <c r="V195" s="118" t="s">
        <v>2681</v>
      </c>
      <c r="W195" s="118" t="s">
        <v>3519</v>
      </c>
      <c r="X195" s="117" t="s">
        <v>587</v>
      </c>
      <c r="Y195" s="117" t="s">
        <v>416</v>
      </c>
      <c r="Z195" s="118" t="s">
        <v>2400</v>
      </c>
      <c r="AA195" s="117" t="s">
        <v>587</v>
      </c>
      <c r="AC195" s="117" t="s">
        <v>967</v>
      </c>
      <c r="AE195" s="117" t="s">
        <v>1391</v>
      </c>
      <c r="AF195" s="117" t="s">
        <v>2682</v>
      </c>
      <c r="AG195" s="117" t="s">
        <v>168</v>
      </c>
      <c r="AI195" s="118" t="s">
        <v>2683</v>
      </c>
      <c r="AJ195" s="117" t="s">
        <v>1566</v>
      </c>
      <c r="AK195" s="117" t="s">
        <v>3402</v>
      </c>
      <c r="AM195" s="117" t="s">
        <v>416</v>
      </c>
      <c r="AN195" s="120">
        <v>42899.333333333328</v>
      </c>
      <c r="AO195" s="119">
        <v>43966</v>
      </c>
    </row>
    <row r="196" spans="1:41" ht="27.6" customHeight="1">
      <c r="A196" s="117">
        <v>792</v>
      </c>
      <c r="B196" s="118" t="s">
        <v>1183</v>
      </c>
      <c r="C196" s="118" t="s">
        <v>322</v>
      </c>
      <c r="E196" s="118" t="s">
        <v>3640</v>
      </c>
      <c r="F196" s="118" t="s">
        <v>1727</v>
      </c>
      <c r="G196" s="118" t="s">
        <v>92</v>
      </c>
      <c r="H196" s="118" t="s">
        <v>1462</v>
      </c>
      <c r="I196" s="119">
        <v>40725</v>
      </c>
      <c r="J196" s="119">
        <v>40735</v>
      </c>
      <c r="L196" s="118" t="s">
        <v>1995</v>
      </c>
      <c r="M196" s="117" t="s">
        <v>1047</v>
      </c>
      <c r="N196" s="117" t="s">
        <v>1297</v>
      </c>
      <c r="O196" s="118" t="s">
        <v>820</v>
      </c>
      <c r="P196" s="118" t="s">
        <v>1996</v>
      </c>
      <c r="Q196" s="117" t="s">
        <v>1728</v>
      </c>
      <c r="V196" s="118" t="s">
        <v>1997</v>
      </c>
      <c r="W196" s="118" t="s">
        <v>3528</v>
      </c>
      <c r="X196" s="117" t="s">
        <v>793</v>
      </c>
      <c r="Z196" s="118" t="s">
        <v>979</v>
      </c>
      <c r="AB196" s="118" t="s">
        <v>1998</v>
      </c>
      <c r="AC196" s="117" t="s">
        <v>431</v>
      </c>
      <c r="AD196" s="117" t="s">
        <v>822</v>
      </c>
      <c r="AE196" s="117" t="s">
        <v>966</v>
      </c>
      <c r="AF196" s="117" t="s">
        <v>137</v>
      </c>
      <c r="AG196" s="117" t="s">
        <v>151</v>
      </c>
      <c r="AH196" s="118" t="s">
        <v>1999</v>
      </c>
      <c r="AI196" s="118" t="s">
        <v>2685</v>
      </c>
      <c r="AM196" s="117" t="s">
        <v>416</v>
      </c>
      <c r="AN196" s="120">
        <v>40722.333333333328</v>
      </c>
      <c r="AO196" s="119">
        <v>42993</v>
      </c>
    </row>
    <row r="197" spans="1:41" ht="27.6" customHeight="1">
      <c r="A197" s="117">
        <v>902</v>
      </c>
      <c r="B197" s="118" t="s">
        <v>181</v>
      </c>
      <c r="C197" s="118" t="s">
        <v>322</v>
      </c>
      <c r="D197" s="117" t="s">
        <v>3024</v>
      </c>
      <c r="E197" s="118" t="s">
        <v>3640</v>
      </c>
      <c r="F197" s="118" t="s">
        <v>1729</v>
      </c>
      <c r="G197" s="118" t="s">
        <v>176</v>
      </c>
      <c r="H197" s="118" t="s">
        <v>1462</v>
      </c>
      <c r="I197" s="119">
        <v>41079</v>
      </c>
      <c r="J197" s="119">
        <v>41092</v>
      </c>
      <c r="K197" s="118" t="s">
        <v>1456</v>
      </c>
      <c r="L197" s="118" t="s">
        <v>2056</v>
      </c>
      <c r="M197" s="117" t="s">
        <v>1140</v>
      </c>
      <c r="N197" s="117" t="s">
        <v>1379</v>
      </c>
      <c r="O197" s="118" t="s">
        <v>292</v>
      </c>
      <c r="P197" s="118" t="s">
        <v>1730</v>
      </c>
      <c r="Q197" s="117" t="s">
        <v>2057</v>
      </c>
      <c r="V197" s="118" t="s">
        <v>3529</v>
      </c>
      <c r="W197" s="118" t="s">
        <v>3530</v>
      </c>
      <c r="X197" s="117" t="s">
        <v>587</v>
      </c>
      <c r="Z197" s="118" t="s">
        <v>1731</v>
      </c>
      <c r="AB197" s="118" t="s">
        <v>177</v>
      </c>
      <c r="AC197" s="117" t="s">
        <v>967</v>
      </c>
      <c r="AE197" s="117" t="s">
        <v>793</v>
      </c>
      <c r="AF197" s="117" t="s">
        <v>149</v>
      </c>
      <c r="AG197" s="117" t="s">
        <v>417</v>
      </c>
      <c r="AH197" s="118" t="s">
        <v>2058</v>
      </c>
      <c r="AI197" s="118" t="s">
        <v>2059</v>
      </c>
      <c r="AJ197" s="117" t="s">
        <v>1566</v>
      </c>
      <c r="AK197" s="117" t="s">
        <v>1566</v>
      </c>
      <c r="AM197" s="117" t="s">
        <v>416</v>
      </c>
      <c r="AN197" s="120">
        <v>41068.333333333328</v>
      </c>
      <c r="AO197" s="119">
        <v>43358</v>
      </c>
    </row>
    <row r="198" spans="1:41" ht="27.6" customHeight="1">
      <c r="A198" s="117">
        <v>922</v>
      </c>
      <c r="B198" s="118" t="s">
        <v>91</v>
      </c>
      <c r="C198" s="118" t="s">
        <v>322</v>
      </c>
      <c r="E198" s="118" t="s">
        <v>3640</v>
      </c>
      <c r="F198" s="118" t="s">
        <v>1732</v>
      </c>
      <c r="G198" s="118" t="s">
        <v>92</v>
      </c>
      <c r="H198" s="118" t="s">
        <v>1462</v>
      </c>
      <c r="I198" s="119">
        <v>41162</v>
      </c>
      <c r="J198" s="119">
        <v>41183</v>
      </c>
      <c r="K198" s="118" t="s">
        <v>1456</v>
      </c>
      <c r="L198" s="118" t="s">
        <v>2078</v>
      </c>
      <c r="M198" s="117" t="s">
        <v>1384</v>
      </c>
      <c r="N198" s="117" t="s">
        <v>3296</v>
      </c>
      <c r="O198" s="118" t="s">
        <v>418</v>
      </c>
      <c r="P198" s="118" t="s">
        <v>3822</v>
      </c>
      <c r="Q198" s="117" t="s">
        <v>2079</v>
      </c>
      <c r="T198" s="117" t="s">
        <v>3823</v>
      </c>
      <c r="V198" s="118" t="s">
        <v>1733</v>
      </c>
      <c r="W198" s="118" t="s">
        <v>3824</v>
      </c>
      <c r="X198" s="117" t="s">
        <v>793</v>
      </c>
      <c r="Z198" s="118" t="s">
        <v>979</v>
      </c>
      <c r="AB198" s="118" t="s">
        <v>1734</v>
      </c>
      <c r="AC198" s="117" t="s">
        <v>967</v>
      </c>
      <c r="AE198" s="117" t="s">
        <v>966</v>
      </c>
      <c r="AF198" s="117" t="s">
        <v>93</v>
      </c>
      <c r="AG198" s="117" t="s">
        <v>169</v>
      </c>
      <c r="AH198" s="118" t="s">
        <v>2686</v>
      </c>
      <c r="AI198" s="118" t="s">
        <v>3825</v>
      </c>
      <c r="AJ198" s="117" t="s">
        <v>1566</v>
      </c>
      <c r="AK198" s="117" t="s">
        <v>1566</v>
      </c>
      <c r="AM198" s="117" t="s">
        <v>416</v>
      </c>
      <c r="AN198" s="120">
        <v>41173.333333333328</v>
      </c>
      <c r="AO198" s="119">
        <v>44089</v>
      </c>
    </row>
    <row r="199" spans="1:41" ht="27.6" customHeight="1">
      <c r="A199" s="117">
        <v>952</v>
      </c>
      <c r="B199" s="118" t="s">
        <v>1070</v>
      </c>
      <c r="C199" s="118" t="s">
        <v>322</v>
      </c>
      <c r="E199" s="118" t="s">
        <v>3640</v>
      </c>
      <c r="F199" s="118" t="s">
        <v>1735</v>
      </c>
      <c r="G199" s="118" t="s">
        <v>1071</v>
      </c>
      <c r="H199" s="118" t="s">
        <v>1462</v>
      </c>
      <c r="I199" s="119">
        <v>41288</v>
      </c>
      <c r="J199" s="119">
        <v>41302</v>
      </c>
      <c r="K199" s="118" t="s">
        <v>280</v>
      </c>
      <c r="L199" s="118" t="s">
        <v>2837</v>
      </c>
      <c r="M199" s="117" t="s">
        <v>1140</v>
      </c>
      <c r="N199" s="117" t="s">
        <v>1297</v>
      </c>
      <c r="O199" s="118" t="s">
        <v>291</v>
      </c>
      <c r="P199" s="118" t="s">
        <v>2086</v>
      </c>
      <c r="V199" s="118" t="s">
        <v>88</v>
      </c>
      <c r="W199" s="118" t="s">
        <v>3531</v>
      </c>
      <c r="X199" s="117" t="s">
        <v>793</v>
      </c>
      <c r="Z199" s="118" t="s">
        <v>1593</v>
      </c>
      <c r="AB199" s="118" t="s">
        <v>1736</v>
      </c>
      <c r="AC199" s="117" t="s">
        <v>967</v>
      </c>
      <c r="AE199" s="117" t="s">
        <v>796</v>
      </c>
      <c r="AF199" s="117" t="s">
        <v>153</v>
      </c>
      <c r="AG199" s="117" t="s">
        <v>151</v>
      </c>
      <c r="AH199" s="118" t="s">
        <v>2087</v>
      </c>
      <c r="AM199" s="117" t="s">
        <v>416</v>
      </c>
      <c r="AN199" s="120">
        <v>41263.333333333328</v>
      </c>
      <c r="AO199" s="119">
        <v>43358</v>
      </c>
    </row>
    <row r="200" spans="1:41" ht="27.6" customHeight="1">
      <c r="A200" s="117">
        <v>973</v>
      </c>
      <c r="B200" s="118" t="s">
        <v>1737</v>
      </c>
      <c r="C200" s="118" t="s">
        <v>322</v>
      </c>
      <c r="E200" s="118" t="s">
        <v>3640</v>
      </c>
      <c r="F200" s="118" t="s">
        <v>1738</v>
      </c>
      <c r="G200" s="118" t="s">
        <v>1074</v>
      </c>
      <c r="H200" s="118" t="s">
        <v>1462</v>
      </c>
      <c r="I200" s="119">
        <v>41310</v>
      </c>
      <c r="J200" s="119">
        <v>41316</v>
      </c>
      <c r="K200" s="118" t="s">
        <v>1456</v>
      </c>
      <c r="L200" s="118" t="s">
        <v>2088</v>
      </c>
      <c r="M200" s="117" t="s">
        <v>1384</v>
      </c>
      <c r="N200" s="117" t="s">
        <v>3129</v>
      </c>
      <c r="O200" s="118" t="s">
        <v>418</v>
      </c>
      <c r="P200" s="118" t="s">
        <v>1739</v>
      </c>
      <c r="Q200" s="117" t="s">
        <v>2089</v>
      </c>
      <c r="V200" s="118" t="s">
        <v>3532</v>
      </c>
      <c r="W200" s="118" t="s">
        <v>3533</v>
      </c>
      <c r="X200" s="117" t="s">
        <v>285</v>
      </c>
      <c r="Z200" s="118" t="s">
        <v>979</v>
      </c>
      <c r="AB200" s="118" t="s">
        <v>2090</v>
      </c>
      <c r="AC200" s="117" t="s">
        <v>967</v>
      </c>
      <c r="AE200" s="117" t="s">
        <v>980</v>
      </c>
      <c r="AF200" s="117" t="s">
        <v>150</v>
      </c>
      <c r="AG200" s="117" t="s">
        <v>168</v>
      </c>
      <c r="AH200" s="118" t="s">
        <v>2687</v>
      </c>
      <c r="AI200" s="118" t="s">
        <v>3826</v>
      </c>
      <c r="AJ200" s="117" t="s">
        <v>1566</v>
      </c>
      <c r="AK200" s="117" t="s">
        <v>1566</v>
      </c>
      <c r="AM200" s="117" t="s">
        <v>416</v>
      </c>
      <c r="AN200" s="120">
        <v>41303.333333333328</v>
      </c>
      <c r="AO200" s="119">
        <v>44002</v>
      </c>
    </row>
    <row r="201" spans="1:41" ht="27.6" customHeight="1">
      <c r="A201" s="117">
        <v>1010</v>
      </c>
      <c r="B201" s="118" t="s">
        <v>1142</v>
      </c>
      <c r="C201" s="118" t="s">
        <v>322</v>
      </c>
      <c r="D201" s="117" t="s">
        <v>3028</v>
      </c>
      <c r="E201" s="118" t="s">
        <v>3640</v>
      </c>
      <c r="F201" s="118" t="s">
        <v>2132</v>
      </c>
      <c r="G201" s="118" t="s">
        <v>1742</v>
      </c>
      <c r="H201" s="118" t="s">
        <v>1462</v>
      </c>
      <c r="I201" s="119">
        <v>42725</v>
      </c>
      <c r="J201" s="119">
        <v>41449</v>
      </c>
      <c r="K201" s="118" t="s">
        <v>1456</v>
      </c>
      <c r="L201" s="118" t="s">
        <v>2133</v>
      </c>
      <c r="M201" s="117" t="s">
        <v>1379</v>
      </c>
      <c r="N201" s="117" t="s">
        <v>1307</v>
      </c>
      <c r="O201" s="118" t="s">
        <v>292</v>
      </c>
      <c r="P201" s="118" t="s">
        <v>2134</v>
      </c>
      <c r="Q201" s="117" t="s">
        <v>2135</v>
      </c>
      <c r="R201" s="117" t="s">
        <v>587</v>
      </c>
      <c r="S201" s="117" t="s">
        <v>1743</v>
      </c>
      <c r="T201" s="117" t="s">
        <v>1744</v>
      </c>
      <c r="V201" s="118" t="s">
        <v>2136</v>
      </c>
      <c r="W201" s="118" t="s">
        <v>3827</v>
      </c>
      <c r="X201" s="117" t="s">
        <v>793</v>
      </c>
      <c r="Y201" s="117" t="s">
        <v>793</v>
      </c>
      <c r="Z201" s="118" t="s">
        <v>1745</v>
      </c>
      <c r="AA201" s="117" t="s">
        <v>587</v>
      </c>
      <c r="AB201" s="118" t="s">
        <v>1144</v>
      </c>
      <c r="AC201" s="117" t="s">
        <v>967</v>
      </c>
      <c r="AE201" s="117" t="s">
        <v>796</v>
      </c>
      <c r="AF201" s="117" t="s">
        <v>128</v>
      </c>
      <c r="AG201" s="117" t="s">
        <v>168</v>
      </c>
      <c r="AH201" s="118" t="s">
        <v>2137</v>
      </c>
      <c r="AI201" s="118" t="s">
        <v>3828</v>
      </c>
      <c r="AJ201" s="117" t="s">
        <v>1566</v>
      </c>
      <c r="AK201" s="117" t="s">
        <v>3402</v>
      </c>
      <c r="AL201" s="117" t="s">
        <v>1566</v>
      </c>
      <c r="AM201" s="117" t="s">
        <v>416</v>
      </c>
      <c r="AN201" s="120">
        <v>41417.333333333328</v>
      </c>
      <c r="AO201" s="119">
        <v>43538</v>
      </c>
    </row>
    <row r="202" spans="1:41" ht="27.6" customHeight="1">
      <c r="A202" s="117">
        <v>1009</v>
      </c>
      <c r="B202" s="118" t="s">
        <v>1145</v>
      </c>
      <c r="C202" s="118" t="s">
        <v>322</v>
      </c>
      <c r="D202" s="117" t="s">
        <v>3024</v>
      </c>
      <c r="E202" s="118" t="s">
        <v>3640</v>
      </c>
      <c r="F202" s="118" t="s">
        <v>1740</v>
      </c>
      <c r="G202" s="118" t="s">
        <v>1146</v>
      </c>
      <c r="H202" s="118" t="s">
        <v>1462</v>
      </c>
      <c r="I202" s="119">
        <v>41437</v>
      </c>
      <c r="J202" s="119">
        <v>41449</v>
      </c>
      <c r="K202" s="118" t="s">
        <v>1456</v>
      </c>
      <c r="L202" s="118" t="s">
        <v>2127</v>
      </c>
      <c r="M202" s="117" t="s">
        <v>1140</v>
      </c>
      <c r="N202" s="117" t="s">
        <v>1297</v>
      </c>
      <c r="O202" s="118" t="s">
        <v>292</v>
      </c>
      <c r="P202" s="118" t="s">
        <v>2128</v>
      </c>
      <c r="Q202" s="117" t="s">
        <v>2129</v>
      </c>
      <c r="V202" s="118" t="s">
        <v>1147</v>
      </c>
      <c r="W202" s="118" t="s">
        <v>3534</v>
      </c>
      <c r="X202" s="117" t="s">
        <v>285</v>
      </c>
      <c r="Z202" s="118" t="s">
        <v>1741</v>
      </c>
      <c r="AA202" s="117" t="s">
        <v>587</v>
      </c>
      <c r="AB202" s="118" t="s">
        <v>1148</v>
      </c>
      <c r="AC202" s="117" t="s">
        <v>967</v>
      </c>
      <c r="AE202" s="117" t="s">
        <v>589</v>
      </c>
      <c r="AF202" s="117" t="s">
        <v>1149</v>
      </c>
      <c r="AG202" s="117" t="s">
        <v>417</v>
      </c>
      <c r="AH202" s="118" t="s">
        <v>2130</v>
      </c>
      <c r="AI202" s="118" t="s">
        <v>2131</v>
      </c>
      <c r="AM202" s="117" t="s">
        <v>416</v>
      </c>
      <c r="AN202" s="120">
        <v>41417.333333333328</v>
      </c>
      <c r="AO202" s="119">
        <v>43280</v>
      </c>
    </row>
    <row r="203" spans="1:41" ht="27.6" customHeight="1">
      <c r="A203" s="117">
        <v>1067</v>
      </c>
      <c r="B203" s="118" t="s">
        <v>1199</v>
      </c>
      <c r="C203" s="118" t="s">
        <v>322</v>
      </c>
      <c r="E203" s="118" t="s">
        <v>3640</v>
      </c>
      <c r="F203" s="118" t="s">
        <v>2838</v>
      </c>
      <c r="G203" s="118" t="s">
        <v>1198</v>
      </c>
      <c r="H203" s="118" t="s">
        <v>1462</v>
      </c>
      <c r="I203" s="119">
        <v>41659</v>
      </c>
      <c r="J203" s="119">
        <v>41673</v>
      </c>
      <c r="K203" s="118" t="s">
        <v>1456</v>
      </c>
      <c r="L203" s="118" t="s">
        <v>2839</v>
      </c>
      <c r="M203" s="117" t="s">
        <v>1140</v>
      </c>
      <c r="N203" s="117" t="s">
        <v>3129</v>
      </c>
      <c r="O203" s="118" t="s">
        <v>283</v>
      </c>
      <c r="P203" s="118" t="s">
        <v>1746</v>
      </c>
      <c r="Q203" s="117" t="s">
        <v>2187</v>
      </c>
      <c r="V203" s="118" t="s">
        <v>1340</v>
      </c>
      <c r="W203" s="118" t="s">
        <v>3535</v>
      </c>
      <c r="X203" s="117" t="s">
        <v>587</v>
      </c>
      <c r="Z203" s="118" t="s">
        <v>706</v>
      </c>
      <c r="AC203" s="117" t="s">
        <v>967</v>
      </c>
      <c r="AE203" s="117" t="s">
        <v>707</v>
      </c>
      <c r="AF203" s="117" t="s">
        <v>1200</v>
      </c>
      <c r="AG203" s="117" t="s">
        <v>151</v>
      </c>
      <c r="AI203" s="118" t="s">
        <v>2840</v>
      </c>
      <c r="AM203" s="117" t="s">
        <v>416</v>
      </c>
      <c r="AN203" s="120">
        <v>41661.333333333328</v>
      </c>
      <c r="AO203" s="119">
        <v>43367</v>
      </c>
    </row>
    <row r="204" spans="1:41" ht="27.6" customHeight="1">
      <c r="A204" s="117">
        <v>1068</v>
      </c>
      <c r="B204" s="118" t="s">
        <v>16</v>
      </c>
      <c r="C204" s="118" t="s">
        <v>322</v>
      </c>
      <c r="E204" s="118" t="s">
        <v>3640</v>
      </c>
      <c r="F204" s="118" t="s">
        <v>17</v>
      </c>
      <c r="G204" s="118" t="s">
        <v>42</v>
      </c>
      <c r="H204" s="118" t="s">
        <v>1462</v>
      </c>
      <c r="I204" s="119">
        <v>41659</v>
      </c>
      <c r="J204" s="119">
        <v>41855</v>
      </c>
      <c r="K204" s="118" t="s">
        <v>1456</v>
      </c>
      <c r="L204" s="118" t="s">
        <v>2188</v>
      </c>
      <c r="M204" s="117" t="s">
        <v>1297</v>
      </c>
      <c r="N204" s="117" t="s">
        <v>1297</v>
      </c>
      <c r="O204" s="118" t="s">
        <v>292</v>
      </c>
      <c r="P204" s="118" t="s">
        <v>2189</v>
      </c>
      <c r="Q204" s="117" t="s">
        <v>1747</v>
      </c>
      <c r="V204" s="118" t="s">
        <v>2190</v>
      </c>
      <c r="W204" s="118" t="s">
        <v>3536</v>
      </c>
      <c r="X204" s="117" t="s">
        <v>793</v>
      </c>
      <c r="Z204" s="118" t="s">
        <v>1593</v>
      </c>
      <c r="AC204" s="117" t="s">
        <v>967</v>
      </c>
      <c r="AE204" s="117" t="s">
        <v>707</v>
      </c>
      <c r="AF204" s="117" t="s">
        <v>153</v>
      </c>
      <c r="AG204" s="117" t="s">
        <v>151</v>
      </c>
      <c r="AI204" s="118" t="s">
        <v>2191</v>
      </c>
      <c r="AM204" s="117" t="s">
        <v>416</v>
      </c>
      <c r="AN204" s="120">
        <v>41661.333333333328</v>
      </c>
      <c r="AO204" s="119">
        <v>43480</v>
      </c>
    </row>
    <row r="205" spans="1:41" ht="27.6" customHeight="1">
      <c r="A205" s="117">
        <v>1081</v>
      </c>
      <c r="B205" s="118" t="s">
        <v>1192</v>
      </c>
      <c r="C205" s="118" t="s">
        <v>322</v>
      </c>
      <c r="E205" s="118" t="s">
        <v>3640</v>
      </c>
      <c r="F205" s="118" t="s">
        <v>1748</v>
      </c>
      <c r="G205" s="118" t="s">
        <v>1193</v>
      </c>
      <c r="H205" s="118" t="s">
        <v>1462</v>
      </c>
      <c r="I205" s="119">
        <v>41750</v>
      </c>
      <c r="J205" s="119">
        <v>41757</v>
      </c>
      <c r="K205" s="118" t="s">
        <v>280</v>
      </c>
      <c r="L205" s="118" t="s">
        <v>2207</v>
      </c>
      <c r="M205" s="117" t="s">
        <v>1140</v>
      </c>
      <c r="N205" s="117" t="s">
        <v>1297</v>
      </c>
      <c r="O205" s="118" t="s">
        <v>291</v>
      </c>
      <c r="P205" s="118" t="s">
        <v>2208</v>
      </c>
      <c r="V205" s="118" t="s">
        <v>1197</v>
      </c>
      <c r="W205" s="118" t="s">
        <v>3537</v>
      </c>
      <c r="X205" s="117" t="s">
        <v>793</v>
      </c>
      <c r="Z205" s="118" t="s">
        <v>1593</v>
      </c>
      <c r="AA205" s="117" t="s">
        <v>587</v>
      </c>
      <c r="AB205" s="118" t="s">
        <v>2209</v>
      </c>
      <c r="AC205" s="117" t="s">
        <v>967</v>
      </c>
      <c r="AE205" s="117" t="s">
        <v>589</v>
      </c>
      <c r="AF205" s="117" t="s">
        <v>155</v>
      </c>
      <c r="AG205" s="117" t="s">
        <v>417</v>
      </c>
      <c r="AI205" s="118" t="s">
        <v>1749</v>
      </c>
      <c r="AN205" s="120">
        <v>41719.333333333328</v>
      </c>
      <c r="AO205" s="119">
        <v>43358</v>
      </c>
    </row>
    <row r="206" spans="1:41" ht="27.6" customHeight="1">
      <c r="A206" s="117">
        <v>1095</v>
      </c>
      <c r="B206" s="118" t="s">
        <v>7</v>
      </c>
      <c r="C206" s="118" t="s">
        <v>322</v>
      </c>
      <c r="D206" s="117" t="s">
        <v>3025</v>
      </c>
      <c r="E206" s="118" t="s">
        <v>3640</v>
      </c>
      <c r="F206" s="118" t="s">
        <v>1750</v>
      </c>
      <c r="G206" s="118" t="s">
        <v>4</v>
      </c>
      <c r="H206" s="118" t="s">
        <v>1462</v>
      </c>
      <c r="I206" s="119">
        <v>41782</v>
      </c>
      <c r="J206" s="119">
        <v>41799</v>
      </c>
      <c r="K206" s="118" t="s">
        <v>1456</v>
      </c>
      <c r="L206" s="118" t="s">
        <v>2223</v>
      </c>
      <c r="M206" s="117" t="s">
        <v>1379</v>
      </c>
      <c r="N206" s="117" t="s">
        <v>1487</v>
      </c>
      <c r="O206" s="118" t="s">
        <v>292</v>
      </c>
      <c r="P206" s="118" t="s">
        <v>1751</v>
      </c>
      <c r="Q206" s="117" t="s">
        <v>2227</v>
      </c>
      <c r="V206" s="118" t="s">
        <v>3538</v>
      </c>
      <c r="W206" s="118" t="s">
        <v>3524</v>
      </c>
      <c r="X206" s="117" t="s">
        <v>793</v>
      </c>
      <c r="Z206" s="118" t="s">
        <v>1752</v>
      </c>
      <c r="AB206" s="118" t="s">
        <v>2228</v>
      </c>
      <c r="AC206" s="117" t="s">
        <v>431</v>
      </c>
      <c r="AD206" s="117" t="s">
        <v>822</v>
      </c>
      <c r="AE206" s="117" t="s">
        <v>966</v>
      </c>
      <c r="AF206" s="117" t="s">
        <v>93</v>
      </c>
      <c r="AG206" s="117" t="s">
        <v>168</v>
      </c>
      <c r="AH206" s="118" t="s">
        <v>2229</v>
      </c>
      <c r="AI206" s="118" t="s">
        <v>3829</v>
      </c>
      <c r="AM206" s="117" t="s">
        <v>416</v>
      </c>
      <c r="AN206" s="120">
        <v>41767.333333333328</v>
      </c>
      <c r="AO206" s="119">
        <v>43600</v>
      </c>
    </row>
    <row r="207" spans="1:41" ht="27.6" customHeight="1">
      <c r="A207" s="117">
        <v>1113</v>
      </c>
      <c r="B207" s="118" t="s">
        <v>41</v>
      </c>
      <c r="C207" s="118" t="s">
        <v>322</v>
      </c>
      <c r="D207" s="117" t="s">
        <v>2849</v>
      </c>
      <c r="E207" s="118" t="s">
        <v>3640</v>
      </c>
      <c r="F207" s="118" t="s">
        <v>2251</v>
      </c>
      <c r="G207" s="118" t="s">
        <v>42</v>
      </c>
      <c r="H207" s="118" t="s">
        <v>1462</v>
      </c>
      <c r="I207" s="119">
        <v>41782</v>
      </c>
      <c r="J207" s="119">
        <v>41834</v>
      </c>
      <c r="K207" s="118" t="s">
        <v>1456</v>
      </c>
      <c r="L207" s="118" t="s">
        <v>2252</v>
      </c>
      <c r="M207" s="117" t="s">
        <v>1140</v>
      </c>
      <c r="N207" s="117" t="s">
        <v>1297</v>
      </c>
      <c r="O207" s="118" t="s">
        <v>292</v>
      </c>
      <c r="P207" s="118" t="s">
        <v>43</v>
      </c>
      <c r="Q207" s="117" t="s">
        <v>1757</v>
      </c>
      <c r="V207" s="118" t="s">
        <v>44</v>
      </c>
      <c r="W207" s="118" t="s">
        <v>39</v>
      </c>
      <c r="X207" s="117" t="s">
        <v>793</v>
      </c>
      <c r="Z207" s="118" t="s">
        <v>45</v>
      </c>
      <c r="AA207" s="117" t="s">
        <v>587</v>
      </c>
      <c r="AC207" s="117" t="s">
        <v>967</v>
      </c>
      <c r="AD207" s="117" t="s">
        <v>822</v>
      </c>
      <c r="AE207" s="117" t="s">
        <v>796</v>
      </c>
      <c r="AF207" s="117" t="s">
        <v>148</v>
      </c>
      <c r="AG207" s="117" t="s">
        <v>151</v>
      </c>
      <c r="AH207" s="118" t="s">
        <v>2253</v>
      </c>
      <c r="AI207" s="118" t="s">
        <v>2254</v>
      </c>
      <c r="AM207" s="117" t="s">
        <v>416</v>
      </c>
      <c r="AN207" s="120">
        <v>41780.333333333328</v>
      </c>
      <c r="AO207" s="119">
        <v>43358</v>
      </c>
    </row>
    <row r="208" spans="1:41" ht="27.6" customHeight="1">
      <c r="A208" s="117">
        <v>1115</v>
      </c>
      <c r="B208" s="118" t="s">
        <v>36</v>
      </c>
      <c r="C208" s="118" t="s">
        <v>322</v>
      </c>
      <c r="E208" s="118" t="s">
        <v>3640</v>
      </c>
      <c r="F208" s="118" t="s">
        <v>1758</v>
      </c>
      <c r="G208" s="118" t="s">
        <v>964</v>
      </c>
      <c r="H208" s="118" t="s">
        <v>1462</v>
      </c>
      <c r="I208" s="119">
        <v>41848</v>
      </c>
      <c r="J208" s="119">
        <v>41855</v>
      </c>
      <c r="K208" s="118" t="s">
        <v>1456</v>
      </c>
      <c r="L208" s="118" t="s">
        <v>2255</v>
      </c>
      <c r="M208" s="117" t="s">
        <v>1140</v>
      </c>
      <c r="N208" s="117" t="s">
        <v>1379</v>
      </c>
      <c r="O208" s="118" t="s">
        <v>283</v>
      </c>
      <c r="P208" s="118" t="s">
        <v>37</v>
      </c>
      <c r="V208" s="118" t="s">
        <v>38</v>
      </c>
      <c r="W208" s="118" t="s">
        <v>39</v>
      </c>
      <c r="X208" s="117" t="s">
        <v>285</v>
      </c>
      <c r="Z208" s="118" t="s">
        <v>1593</v>
      </c>
      <c r="AA208" s="117" t="s">
        <v>587</v>
      </c>
      <c r="AB208" s="118" t="s">
        <v>34</v>
      </c>
      <c r="AC208" s="117" t="s">
        <v>967</v>
      </c>
      <c r="AE208" s="117" t="s">
        <v>796</v>
      </c>
      <c r="AF208" s="117" t="s">
        <v>137</v>
      </c>
      <c r="AG208" s="117" t="s">
        <v>151</v>
      </c>
      <c r="AM208" s="117" t="s">
        <v>416</v>
      </c>
      <c r="AN208" s="120">
        <v>41786.333333333328</v>
      </c>
      <c r="AO208" s="119">
        <v>43358</v>
      </c>
    </row>
    <row r="209" spans="1:41" ht="27.6" customHeight="1">
      <c r="A209" s="117">
        <v>1294</v>
      </c>
      <c r="B209" s="118" t="s">
        <v>1517</v>
      </c>
      <c r="C209" s="118" t="s">
        <v>322</v>
      </c>
      <c r="D209" s="117" t="s">
        <v>3027</v>
      </c>
      <c r="E209" s="118" t="s">
        <v>3640</v>
      </c>
      <c r="F209" s="118" t="s">
        <v>2470</v>
      </c>
      <c r="G209" s="118" t="s">
        <v>1518</v>
      </c>
      <c r="H209" s="118" t="s">
        <v>1462</v>
      </c>
      <c r="I209" s="119">
        <v>42661</v>
      </c>
      <c r="J209" s="119">
        <v>42691</v>
      </c>
      <c r="K209" s="118" t="s">
        <v>1456</v>
      </c>
      <c r="L209" s="118" t="s">
        <v>2471</v>
      </c>
      <c r="M209" s="117" t="s">
        <v>1384</v>
      </c>
      <c r="N209" s="117" t="s">
        <v>1384</v>
      </c>
      <c r="O209" s="118" t="s">
        <v>418</v>
      </c>
      <c r="P209" s="118" t="s">
        <v>2472</v>
      </c>
      <c r="Q209" s="117" t="s">
        <v>2473</v>
      </c>
      <c r="R209" s="117" t="s">
        <v>587</v>
      </c>
      <c r="T209" s="117" t="s">
        <v>1769</v>
      </c>
      <c r="U209" s="117" t="s">
        <v>2474</v>
      </c>
      <c r="V209" s="118" t="s">
        <v>2475</v>
      </c>
      <c r="W209" s="118" t="s">
        <v>3527</v>
      </c>
      <c r="X209" s="117" t="s">
        <v>285</v>
      </c>
      <c r="Y209" s="117" t="s">
        <v>416</v>
      </c>
      <c r="Z209" s="118" t="s">
        <v>979</v>
      </c>
      <c r="AA209" s="117" t="s">
        <v>587</v>
      </c>
      <c r="AC209" s="117" t="s">
        <v>431</v>
      </c>
      <c r="AD209" s="117" t="s">
        <v>822</v>
      </c>
      <c r="AH209" s="118" t="s">
        <v>2663</v>
      </c>
      <c r="AI209" s="118" t="s">
        <v>3830</v>
      </c>
      <c r="AJ209" s="117" t="s">
        <v>1565</v>
      </c>
      <c r="AK209" s="117" t="s">
        <v>1566</v>
      </c>
      <c r="AM209" s="117" t="s">
        <v>416</v>
      </c>
      <c r="AN209" s="120">
        <v>42654.333333333328</v>
      </c>
      <c r="AO209" s="119">
        <v>44003</v>
      </c>
    </row>
    <row r="210" spans="1:41" ht="27.6" customHeight="1">
      <c r="A210" s="117">
        <v>1099</v>
      </c>
      <c r="B210" s="118" t="s">
        <v>8</v>
      </c>
      <c r="C210" s="118" t="s">
        <v>323</v>
      </c>
      <c r="E210" s="118" t="s">
        <v>3640</v>
      </c>
      <c r="F210" s="118" t="s">
        <v>3544</v>
      </c>
      <c r="G210" s="118" t="s">
        <v>9</v>
      </c>
      <c r="H210" s="118" t="s">
        <v>594</v>
      </c>
      <c r="L210" s="118" t="s">
        <v>2235</v>
      </c>
      <c r="M210" s="117" t="s">
        <v>1384</v>
      </c>
      <c r="N210" s="117" t="s">
        <v>1384</v>
      </c>
      <c r="AH210" s="118" t="s">
        <v>969</v>
      </c>
      <c r="AI210" s="118" t="s">
        <v>3545</v>
      </c>
      <c r="AN210" s="120">
        <v>41772.333333333328</v>
      </c>
      <c r="AO210" s="119">
        <v>44089</v>
      </c>
    </row>
    <row r="211" spans="1:41" ht="27.6" customHeight="1">
      <c r="A211" s="117">
        <v>1102</v>
      </c>
      <c r="B211" s="118" t="s">
        <v>3540</v>
      </c>
      <c r="C211" s="118" t="s">
        <v>323</v>
      </c>
      <c r="E211" s="118" t="s">
        <v>3640</v>
      </c>
      <c r="F211" s="118" t="s">
        <v>1770</v>
      </c>
      <c r="G211" s="118" t="s">
        <v>18</v>
      </c>
      <c r="H211" s="118" t="s">
        <v>594</v>
      </c>
      <c r="I211" s="119">
        <v>41827</v>
      </c>
      <c r="J211" s="119">
        <v>41834</v>
      </c>
      <c r="K211" s="118" t="s">
        <v>280</v>
      </c>
      <c r="L211" s="118" t="s">
        <v>3541</v>
      </c>
      <c r="M211" s="117" t="s">
        <v>3296</v>
      </c>
      <c r="N211" s="117" t="s">
        <v>3296</v>
      </c>
      <c r="O211" s="118" t="s">
        <v>291</v>
      </c>
      <c r="P211" s="118" t="s">
        <v>2233</v>
      </c>
      <c r="Q211" s="117" t="s">
        <v>2234</v>
      </c>
      <c r="V211" s="118" t="s">
        <v>88</v>
      </c>
      <c r="W211" s="118" t="s">
        <v>3542</v>
      </c>
      <c r="X211" s="117" t="s">
        <v>285</v>
      </c>
      <c r="Z211" s="118" t="s">
        <v>1593</v>
      </c>
      <c r="AB211" s="118" t="s">
        <v>1736</v>
      </c>
      <c r="AC211" s="117" t="s">
        <v>967</v>
      </c>
      <c r="AI211" s="118" t="s">
        <v>3543</v>
      </c>
      <c r="AN211" s="120">
        <v>41772.333333333328</v>
      </c>
      <c r="AO211" s="119">
        <v>44331</v>
      </c>
    </row>
    <row r="212" spans="1:41" ht="27.6" customHeight="1">
      <c r="A212" s="117">
        <v>1345</v>
      </c>
      <c r="B212" s="118" t="s">
        <v>2694</v>
      </c>
      <c r="C212" s="118" t="s">
        <v>323</v>
      </c>
      <c r="D212" s="117" t="s">
        <v>3030</v>
      </c>
      <c r="E212" s="118" t="s">
        <v>3640</v>
      </c>
      <c r="F212" s="118" t="s">
        <v>2695</v>
      </c>
      <c r="G212" s="118" t="s">
        <v>2688</v>
      </c>
      <c r="H212" s="118" t="s">
        <v>968</v>
      </c>
      <c r="I212" s="119">
        <v>42933</v>
      </c>
      <c r="J212" s="119">
        <v>42942</v>
      </c>
      <c r="K212" s="118" t="s">
        <v>1456</v>
      </c>
      <c r="L212" s="118" t="s">
        <v>2689</v>
      </c>
      <c r="M212" s="117" t="s">
        <v>1140</v>
      </c>
      <c r="N212" s="117" t="s">
        <v>2690</v>
      </c>
      <c r="O212" s="118" t="s">
        <v>283</v>
      </c>
      <c r="P212" s="118" t="s">
        <v>2696</v>
      </c>
      <c r="Q212" s="117" t="s">
        <v>2691</v>
      </c>
      <c r="R212" s="117" t="s">
        <v>587</v>
      </c>
      <c r="S212" s="117" t="s">
        <v>2692</v>
      </c>
      <c r="T212" s="117" t="s">
        <v>2693</v>
      </c>
      <c r="U212" s="117" t="s">
        <v>793</v>
      </c>
      <c r="V212" s="118" t="s">
        <v>2697</v>
      </c>
      <c r="W212" s="118" t="s">
        <v>3546</v>
      </c>
      <c r="X212" s="117" t="s">
        <v>793</v>
      </c>
      <c r="Y212" s="117" t="s">
        <v>416</v>
      </c>
      <c r="Z212" s="118" t="s">
        <v>1584</v>
      </c>
      <c r="AA212" s="117" t="s">
        <v>587</v>
      </c>
      <c r="AB212" s="118" t="s">
        <v>2698</v>
      </c>
      <c r="AC212" s="117" t="s">
        <v>967</v>
      </c>
      <c r="AH212" s="118" t="s">
        <v>3831</v>
      </c>
      <c r="AJ212" s="117" t="s">
        <v>1565</v>
      </c>
      <c r="AK212" s="117" t="s">
        <v>3402</v>
      </c>
      <c r="AL212" s="117" t="s">
        <v>1566</v>
      </c>
      <c r="AM212" s="117" t="s">
        <v>416</v>
      </c>
      <c r="AN212" s="120">
        <v>42934.333333333328</v>
      </c>
      <c r="AO212" s="119">
        <v>43358</v>
      </c>
    </row>
    <row r="213" spans="1:41" ht="27.6" customHeight="1">
      <c r="A213" s="117">
        <v>1456</v>
      </c>
      <c r="B213" s="118" t="s">
        <v>4017</v>
      </c>
      <c r="C213" s="118" t="s">
        <v>323</v>
      </c>
      <c r="E213" s="118" t="s">
        <v>3640</v>
      </c>
      <c r="F213" s="118" t="s">
        <v>4018</v>
      </c>
      <c r="G213" s="118" t="s">
        <v>4019</v>
      </c>
      <c r="H213" s="118" t="s">
        <v>968</v>
      </c>
      <c r="K213" s="118" t="s">
        <v>1453</v>
      </c>
      <c r="L213" s="118" t="s">
        <v>4020</v>
      </c>
      <c r="M213" s="117" t="s">
        <v>1297</v>
      </c>
      <c r="N213" s="117" t="s">
        <v>1379</v>
      </c>
      <c r="AC213" s="117" t="s">
        <v>967</v>
      </c>
      <c r="AJ213" s="117" t="s">
        <v>1566</v>
      </c>
      <c r="AK213" s="117" t="s">
        <v>1566</v>
      </c>
      <c r="AL213" s="117" t="s">
        <v>1566</v>
      </c>
      <c r="AN213" s="120">
        <v>43356.333333333328</v>
      </c>
      <c r="AO213" s="119">
        <v>43566</v>
      </c>
    </row>
    <row r="214" spans="1:41" ht="27.6" customHeight="1">
      <c r="A214" s="117">
        <v>1455</v>
      </c>
      <c r="B214" s="118" t="s">
        <v>4021</v>
      </c>
      <c r="C214" s="118" t="s">
        <v>323</v>
      </c>
      <c r="E214" s="118" t="s">
        <v>3640</v>
      </c>
      <c r="F214" s="118" t="s">
        <v>4022</v>
      </c>
      <c r="G214" s="118" t="s">
        <v>4019</v>
      </c>
      <c r="H214" s="118" t="s">
        <v>968</v>
      </c>
      <c r="K214" s="118" t="s">
        <v>1453</v>
      </c>
      <c r="L214" s="118" t="s">
        <v>4023</v>
      </c>
      <c r="M214" s="117" t="s">
        <v>1307</v>
      </c>
      <c r="N214" s="117" t="s">
        <v>1468</v>
      </c>
      <c r="AC214" s="117" t="s">
        <v>967</v>
      </c>
      <c r="AJ214" s="117" t="s">
        <v>1566</v>
      </c>
      <c r="AK214" s="117" t="s">
        <v>1566</v>
      </c>
      <c r="AL214" s="117" t="s">
        <v>1566</v>
      </c>
      <c r="AN214" s="120">
        <v>43356.333333333328</v>
      </c>
      <c r="AO214" s="119">
        <v>43811</v>
      </c>
    </row>
    <row r="215" spans="1:41" ht="27.6" customHeight="1">
      <c r="A215" s="117">
        <v>1457</v>
      </c>
      <c r="B215" s="118" t="s">
        <v>4024</v>
      </c>
      <c r="C215" s="118" t="s">
        <v>323</v>
      </c>
      <c r="E215" s="118" t="s">
        <v>3640</v>
      </c>
      <c r="F215" s="118" t="s">
        <v>4025</v>
      </c>
      <c r="G215" s="118" t="s">
        <v>4019</v>
      </c>
      <c r="H215" s="118" t="s">
        <v>968</v>
      </c>
      <c r="K215" s="118" t="s">
        <v>1453</v>
      </c>
      <c r="L215" s="118" t="s">
        <v>4026</v>
      </c>
      <c r="M215" s="117" t="s">
        <v>1307</v>
      </c>
      <c r="N215" s="117" t="s">
        <v>1468</v>
      </c>
      <c r="AC215" s="117" t="s">
        <v>967</v>
      </c>
      <c r="AJ215" s="117" t="s">
        <v>1566</v>
      </c>
      <c r="AK215" s="117" t="s">
        <v>1566</v>
      </c>
      <c r="AL215" s="117" t="s">
        <v>1566</v>
      </c>
      <c r="AN215" s="120">
        <v>43356.333333333328</v>
      </c>
      <c r="AO215" s="119">
        <v>43811</v>
      </c>
    </row>
    <row r="216" spans="1:41" ht="27.6" customHeight="1">
      <c r="A216" s="117">
        <v>1346</v>
      </c>
      <c r="B216" s="118" t="s">
        <v>2699</v>
      </c>
      <c r="C216" s="118" t="s">
        <v>323</v>
      </c>
      <c r="D216" s="117" t="s">
        <v>3099</v>
      </c>
      <c r="E216" s="118" t="s">
        <v>3640</v>
      </c>
      <c r="F216" s="118" t="s">
        <v>3100</v>
      </c>
      <c r="G216" s="118" t="s">
        <v>2700</v>
      </c>
      <c r="H216" s="118" t="s">
        <v>304</v>
      </c>
      <c r="I216" s="119">
        <v>43077</v>
      </c>
      <c r="J216" s="119">
        <v>43090</v>
      </c>
      <c r="K216" s="118" t="s">
        <v>792</v>
      </c>
      <c r="L216" s="118" t="s">
        <v>2701</v>
      </c>
      <c r="M216" s="117" t="s">
        <v>1139</v>
      </c>
      <c r="N216" s="117" t="s">
        <v>1139</v>
      </c>
      <c r="O216" s="118" t="s">
        <v>2702</v>
      </c>
      <c r="P216" s="118" t="s">
        <v>2703</v>
      </c>
      <c r="R216" s="117" t="s">
        <v>285</v>
      </c>
      <c r="S216" s="117" t="s">
        <v>2704</v>
      </c>
      <c r="T216" s="117" t="s">
        <v>2705</v>
      </c>
      <c r="U216" s="117" t="s">
        <v>793</v>
      </c>
      <c r="V216" s="118" t="s">
        <v>793</v>
      </c>
      <c r="W216" s="118" t="s">
        <v>3547</v>
      </c>
      <c r="X216" s="117" t="s">
        <v>793</v>
      </c>
      <c r="Y216" s="117" t="s">
        <v>416</v>
      </c>
      <c r="Z216" s="118" t="s">
        <v>2706</v>
      </c>
      <c r="AA216" s="117" t="s">
        <v>416</v>
      </c>
      <c r="AC216" s="117" t="s">
        <v>967</v>
      </c>
      <c r="AE216" s="117" t="s">
        <v>120</v>
      </c>
      <c r="AF216" s="117" t="s">
        <v>136</v>
      </c>
      <c r="AG216" s="117" t="s">
        <v>134</v>
      </c>
      <c r="AH216" s="118" t="s">
        <v>3262</v>
      </c>
      <c r="AI216" s="118" t="s">
        <v>2707</v>
      </c>
      <c r="AJ216" s="117" t="s">
        <v>1566</v>
      </c>
      <c r="AK216" s="117" t="s">
        <v>1566</v>
      </c>
      <c r="AL216" s="117" t="s">
        <v>1565</v>
      </c>
      <c r="AM216" s="117" t="s">
        <v>416</v>
      </c>
      <c r="AN216" s="120">
        <v>42941.333333333328</v>
      </c>
      <c r="AO216" s="119">
        <v>43235</v>
      </c>
    </row>
    <row r="217" spans="1:41" ht="27.6" customHeight="1">
      <c r="A217" s="117">
        <v>1138</v>
      </c>
      <c r="B217" s="118" t="s">
        <v>1220</v>
      </c>
      <c r="C217" s="118" t="s">
        <v>324</v>
      </c>
      <c r="E217" s="118" t="s">
        <v>3393</v>
      </c>
      <c r="F217" s="118" t="s">
        <v>2708</v>
      </c>
      <c r="G217" s="118" t="s">
        <v>1221</v>
      </c>
      <c r="H217" s="118" t="s">
        <v>594</v>
      </c>
      <c r="K217" s="118" t="s">
        <v>280</v>
      </c>
      <c r="L217" s="118" t="s">
        <v>2709</v>
      </c>
      <c r="M217" s="117" t="s">
        <v>90</v>
      </c>
      <c r="N217" s="117" t="s">
        <v>1050</v>
      </c>
      <c r="X217" s="117" t="s">
        <v>793</v>
      </c>
      <c r="AI217" s="118" t="s">
        <v>2710</v>
      </c>
      <c r="AN217" s="120">
        <v>41872.333333333328</v>
      </c>
      <c r="AO217" s="119">
        <v>41897</v>
      </c>
    </row>
    <row r="218" spans="1:41" ht="27.6" customHeight="1">
      <c r="A218" s="117">
        <v>1085</v>
      </c>
      <c r="B218" s="118" t="s">
        <v>1223</v>
      </c>
      <c r="C218" s="118" t="s">
        <v>324</v>
      </c>
      <c r="E218" s="118" t="s">
        <v>712</v>
      </c>
      <c r="F218" s="118" t="s">
        <v>1777</v>
      </c>
      <c r="G218" s="118" t="s">
        <v>1224</v>
      </c>
      <c r="H218" s="118" t="s">
        <v>594</v>
      </c>
      <c r="K218" s="118" t="s">
        <v>1463</v>
      </c>
      <c r="L218" s="118" t="s">
        <v>1225</v>
      </c>
      <c r="M218" s="117" t="s">
        <v>3129</v>
      </c>
      <c r="N218" s="117" t="s">
        <v>3263</v>
      </c>
      <c r="AH218" s="118" t="s">
        <v>969</v>
      </c>
      <c r="AN218" s="120">
        <v>42030.333333333328</v>
      </c>
      <c r="AO218" s="119">
        <v>44215</v>
      </c>
    </row>
    <row r="219" spans="1:41" ht="27.6" customHeight="1">
      <c r="A219" s="117">
        <v>1111</v>
      </c>
      <c r="B219" s="118" t="s">
        <v>47</v>
      </c>
      <c r="C219" s="118" t="s">
        <v>324</v>
      </c>
      <c r="D219" s="117" t="s">
        <v>2982</v>
      </c>
      <c r="E219" s="118" t="s">
        <v>3393</v>
      </c>
      <c r="F219" s="118" t="s">
        <v>1570</v>
      </c>
      <c r="G219" s="118" t="s">
        <v>48</v>
      </c>
      <c r="H219" s="118" t="s">
        <v>968</v>
      </c>
      <c r="I219" s="119">
        <v>41808</v>
      </c>
      <c r="J219" s="119">
        <v>41817</v>
      </c>
      <c r="K219" s="118" t="s">
        <v>1456</v>
      </c>
      <c r="L219" s="118" t="s">
        <v>2247</v>
      </c>
      <c r="M219" s="117" t="s">
        <v>1139</v>
      </c>
      <c r="N219" s="117" t="s">
        <v>1140</v>
      </c>
      <c r="O219" s="118" t="s">
        <v>418</v>
      </c>
      <c r="P219" s="118" t="s">
        <v>49</v>
      </c>
      <c r="Q219" s="117" t="s">
        <v>2248</v>
      </c>
      <c r="V219" s="118" t="s">
        <v>1194</v>
      </c>
      <c r="X219" s="117" t="s">
        <v>793</v>
      </c>
      <c r="Z219" s="118" t="s">
        <v>409</v>
      </c>
      <c r="AA219" s="117" t="s">
        <v>587</v>
      </c>
      <c r="AC219" s="117" t="s">
        <v>967</v>
      </c>
      <c r="AE219" s="117" t="s">
        <v>589</v>
      </c>
      <c r="AF219" s="117" t="s">
        <v>274</v>
      </c>
      <c r="AG219" s="117" t="s">
        <v>147</v>
      </c>
      <c r="AI219" s="118" t="s">
        <v>2710</v>
      </c>
      <c r="AM219" s="117" t="s">
        <v>416</v>
      </c>
      <c r="AN219" s="120">
        <v>41773.333333333328</v>
      </c>
      <c r="AO219" s="119">
        <v>43235</v>
      </c>
    </row>
    <row r="220" spans="1:41" ht="27.6" customHeight="1">
      <c r="A220" s="117">
        <v>1105</v>
      </c>
      <c r="B220" s="118" t="s">
        <v>12</v>
      </c>
      <c r="C220" s="118" t="s">
        <v>324</v>
      </c>
      <c r="E220" s="118" t="s">
        <v>3393</v>
      </c>
      <c r="F220" s="118" t="s">
        <v>1778</v>
      </c>
      <c r="G220" s="118" t="s">
        <v>13</v>
      </c>
      <c r="H220" s="118" t="s">
        <v>968</v>
      </c>
      <c r="I220" s="119">
        <v>41763</v>
      </c>
      <c r="J220" s="119">
        <v>41866</v>
      </c>
      <c r="K220" s="118" t="s">
        <v>280</v>
      </c>
      <c r="L220" s="118" t="s">
        <v>2242</v>
      </c>
      <c r="M220" s="117" t="s">
        <v>1140</v>
      </c>
      <c r="N220" s="117" t="s">
        <v>1297</v>
      </c>
      <c r="O220" s="118" t="s">
        <v>291</v>
      </c>
      <c r="P220" s="118" t="s">
        <v>2243</v>
      </c>
      <c r="V220" s="118" t="s">
        <v>35</v>
      </c>
      <c r="W220" s="118" t="s">
        <v>3548</v>
      </c>
      <c r="X220" s="117" t="s">
        <v>793</v>
      </c>
      <c r="Z220" s="118" t="s">
        <v>1593</v>
      </c>
      <c r="AB220" s="118" t="s">
        <v>2244</v>
      </c>
      <c r="AC220" s="117" t="s">
        <v>967</v>
      </c>
      <c r="AF220" s="117" t="s">
        <v>1083</v>
      </c>
      <c r="AG220" s="117" t="s">
        <v>417</v>
      </c>
      <c r="AH220" s="118" t="s">
        <v>969</v>
      </c>
      <c r="AI220" s="118" t="s">
        <v>3264</v>
      </c>
      <c r="AN220" s="120">
        <v>41773.333333333328</v>
      </c>
      <c r="AO220" s="119">
        <v>43344</v>
      </c>
    </row>
    <row r="221" spans="1:41" ht="27.6" customHeight="1">
      <c r="A221" s="117">
        <v>1128</v>
      </c>
      <c r="B221" s="118" t="s">
        <v>10</v>
      </c>
      <c r="C221" s="118" t="s">
        <v>324</v>
      </c>
      <c r="E221" s="118" t="s">
        <v>3393</v>
      </c>
      <c r="F221" s="118" t="s">
        <v>1779</v>
      </c>
      <c r="G221" s="118" t="s">
        <v>11</v>
      </c>
      <c r="H221" s="118" t="s">
        <v>968</v>
      </c>
      <c r="I221" s="119">
        <v>41850</v>
      </c>
      <c r="J221" s="119">
        <v>41869</v>
      </c>
      <c r="K221" s="118" t="s">
        <v>280</v>
      </c>
      <c r="L221" s="118" t="s">
        <v>2272</v>
      </c>
      <c r="M221" s="117" t="s">
        <v>1139</v>
      </c>
      <c r="N221" s="117" t="s">
        <v>1379</v>
      </c>
      <c r="O221" s="118" t="s">
        <v>292</v>
      </c>
      <c r="P221" s="118" t="s">
        <v>2273</v>
      </c>
      <c r="V221" s="118" t="s">
        <v>1230</v>
      </c>
      <c r="W221" s="118" t="s">
        <v>3549</v>
      </c>
      <c r="X221" s="117" t="s">
        <v>285</v>
      </c>
      <c r="Z221" s="118" t="s">
        <v>1593</v>
      </c>
      <c r="AA221" s="117" t="s">
        <v>587</v>
      </c>
      <c r="AC221" s="117" t="s">
        <v>967</v>
      </c>
      <c r="AE221" s="117" t="s">
        <v>793</v>
      </c>
      <c r="AF221" s="117" t="s">
        <v>793</v>
      </c>
      <c r="AG221" s="117" t="s">
        <v>793</v>
      </c>
      <c r="AI221" s="118" t="s">
        <v>3181</v>
      </c>
      <c r="AN221" s="120">
        <v>41831.333333333328</v>
      </c>
      <c r="AO221" s="119">
        <v>43251</v>
      </c>
    </row>
    <row r="222" spans="1:41" ht="27.6" customHeight="1">
      <c r="A222" s="117">
        <v>1166</v>
      </c>
      <c r="B222" s="118" t="s">
        <v>1262</v>
      </c>
      <c r="C222" s="118" t="s">
        <v>324</v>
      </c>
      <c r="D222" s="117" t="s">
        <v>3031</v>
      </c>
      <c r="E222" s="118" t="s">
        <v>3393</v>
      </c>
      <c r="F222" s="118" t="s">
        <v>1780</v>
      </c>
      <c r="G222" s="118" t="s">
        <v>1263</v>
      </c>
      <c r="H222" s="118" t="s">
        <v>968</v>
      </c>
      <c r="I222" s="119">
        <v>42023</v>
      </c>
      <c r="J222" s="119">
        <v>42128</v>
      </c>
      <c r="K222" s="118" t="s">
        <v>280</v>
      </c>
      <c r="L222" s="118" t="s">
        <v>2307</v>
      </c>
      <c r="M222" s="117" t="s">
        <v>1050</v>
      </c>
      <c r="N222" s="117" t="s">
        <v>1072</v>
      </c>
      <c r="O222" s="118" t="s">
        <v>411</v>
      </c>
      <c r="P222" s="118" t="s">
        <v>1264</v>
      </c>
      <c r="Q222" s="117" t="s">
        <v>3550</v>
      </c>
      <c r="V222" s="118" t="s">
        <v>1265</v>
      </c>
      <c r="W222" s="118" t="s">
        <v>3551</v>
      </c>
      <c r="X222" s="117" t="s">
        <v>285</v>
      </c>
      <c r="Z222" s="118" t="s">
        <v>1781</v>
      </c>
      <c r="AA222" s="117" t="s">
        <v>587</v>
      </c>
      <c r="AB222" s="118" t="s">
        <v>1782</v>
      </c>
      <c r="AC222" s="117" t="s">
        <v>967</v>
      </c>
      <c r="AE222" s="117" t="s">
        <v>981</v>
      </c>
      <c r="AF222" s="117" t="s">
        <v>170</v>
      </c>
      <c r="AG222" s="117" t="s">
        <v>793</v>
      </c>
      <c r="AI222" s="118" t="s">
        <v>1783</v>
      </c>
      <c r="AM222" s="117" t="s">
        <v>416</v>
      </c>
      <c r="AN222" s="120">
        <v>42037.333333333328</v>
      </c>
      <c r="AO222" s="119">
        <v>42262</v>
      </c>
    </row>
    <row r="223" spans="1:41" ht="27.6" customHeight="1">
      <c r="A223" s="117">
        <v>1253</v>
      </c>
      <c r="B223" s="118" t="s">
        <v>3832</v>
      </c>
      <c r="C223" s="118" t="s">
        <v>324</v>
      </c>
      <c r="D223" s="117" t="s">
        <v>2967</v>
      </c>
      <c r="E223" s="118" t="s">
        <v>3393</v>
      </c>
      <c r="F223" s="118" t="s">
        <v>3833</v>
      </c>
      <c r="G223" s="118" t="s">
        <v>797</v>
      </c>
      <c r="H223" s="118" t="s">
        <v>968</v>
      </c>
      <c r="I223" s="119">
        <v>42446</v>
      </c>
      <c r="J223" s="119">
        <v>42542</v>
      </c>
      <c r="K223" s="118" t="s">
        <v>280</v>
      </c>
      <c r="L223" s="118" t="s">
        <v>3834</v>
      </c>
      <c r="M223" s="117" t="s">
        <v>1140</v>
      </c>
      <c r="N223" s="117" t="s">
        <v>1297</v>
      </c>
      <c r="O223" s="118" t="s">
        <v>411</v>
      </c>
      <c r="P223" s="118" t="s">
        <v>3835</v>
      </c>
      <c r="R223" s="117" t="s">
        <v>587</v>
      </c>
      <c r="T223" s="117" t="s">
        <v>1784</v>
      </c>
      <c r="U223" s="117" t="s">
        <v>712</v>
      </c>
      <c r="V223" s="118" t="s">
        <v>712</v>
      </c>
      <c r="W223" s="118" t="s">
        <v>3836</v>
      </c>
      <c r="X223" s="117" t="s">
        <v>793</v>
      </c>
      <c r="Y223" s="117" t="s">
        <v>416</v>
      </c>
      <c r="Z223" s="118" t="s">
        <v>1304</v>
      </c>
      <c r="AA223" s="117" t="s">
        <v>587</v>
      </c>
      <c r="AC223" s="117" t="s">
        <v>967</v>
      </c>
      <c r="AE223" s="117" t="s">
        <v>589</v>
      </c>
      <c r="AF223" s="117" t="s">
        <v>793</v>
      </c>
      <c r="AG223" s="117" t="s">
        <v>793</v>
      </c>
      <c r="AH223" s="118" t="s">
        <v>3837</v>
      </c>
      <c r="AI223" s="118" t="s">
        <v>3838</v>
      </c>
      <c r="AJ223" s="117" t="s">
        <v>1566</v>
      </c>
      <c r="AK223" s="117" t="s">
        <v>1566</v>
      </c>
      <c r="AL223" s="117" t="s">
        <v>1566</v>
      </c>
      <c r="AN223" s="120">
        <v>42438.333333333328</v>
      </c>
      <c r="AO223" s="119">
        <v>43358</v>
      </c>
    </row>
    <row r="224" spans="1:41" ht="27.6" customHeight="1">
      <c r="A224" s="117">
        <v>1262</v>
      </c>
      <c r="B224" s="118" t="s">
        <v>1485</v>
      </c>
      <c r="C224" s="118" t="s">
        <v>324</v>
      </c>
      <c r="D224" s="117" t="s">
        <v>3033</v>
      </c>
      <c r="E224" s="118" t="s">
        <v>3393</v>
      </c>
      <c r="F224" s="118" t="s">
        <v>1785</v>
      </c>
      <c r="G224" s="118" t="s">
        <v>797</v>
      </c>
      <c r="H224" s="118" t="s">
        <v>304</v>
      </c>
      <c r="I224" s="119">
        <v>42609</v>
      </c>
      <c r="J224" s="119">
        <v>42681</v>
      </c>
      <c r="K224" s="118" t="s">
        <v>792</v>
      </c>
      <c r="L224" s="118" t="s">
        <v>2421</v>
      </c>
      <c r="M224" s="117" t="s">
        <v>1139</v>
      </c>
      <c r="N224" s="117" t="s">
        <v>1140</v>
      </c>
      <c r="O224" s="118" t="s">
        <v>411</v>
      </c>
      <c r="P224" s="118" t="s">
        <v>2845</v>
      </c>
      <c r="R224" s="117" t="s">
        <v>587</v>
      </c>
      <c r="S224" s="117" t="s">
        <v>793</v>
      </c>
      <c r="T224" s="117" t="s">
        <v>793</v>
      </c>
      <c r="U224" s="117" t="s">
        <v>1786</v>
      </c>
      <c r="V224" s="118" t="s">
        <v>793</v>
      </c>
      <c r="W224" s="118" t="s">
        <v>3553</v>
      </c>
      <c r="X224" s="117" t="s">
        <v>793</v>
      </c>
      <c r="Y224" s="117" t="s">
        <v>416</v>
      </c>
      <c r="Z224" s="118" t="s">
        <v>282</v>
      </c>
      <c r="AA224" s="117" t="s">
        <v>587</v>
      </c>
      <c r="AC224" s="117" t="s">
        <v>967</v>
      </c>
      <c r="AE224" s="117" t="s">
        <v>589</v>
      </c>
      <c r="AF224" s="117" t="s">
        <v>793</v>
      </c>
      <c r="AG224" s="117" t="s">
        <v>793</v>
      </c>
      <c r="AH224" s="118" t="s">
        <v>2711</v>
      </c>
      <c r="AI224" s="118" t="s">
        <v>3265</v>
      </c>
      <c r="AN224" s="120">
        <v>42496.333333333328</v>
      </c>
      <c r="AO224" s="119">
        <v>43235</v>
      </c>
    </row>
    <row r="225" spans="1:41" ht="27.6" customHeight="1">
      <c r="A225" s="117">
        <v>1309</v>
      </c>
      <c r="B225" s="118" t="s">
        <v>2500</v>
      </c>
      <c r="C225" s="118" t="s">
        <v>324</v>
      </c>
      <c r="D225" s="117" t="s">
        <v>3032</v>
      </c>
      <c r="E225" s="118" t="s">
        <v>3393</v>
      </c>
      <c r="F225" s="118" t="s">
        <v>2841</v>
      </c>
      <c r="G225" s="118" t="s">
        <v>407</v>
      </c>
      <c r="H225" s="118" t="s">
        <v>304</v>
      </c>
      <c r="I225" s="119">
        <v>42979</v>
      </c>
      <c r="J225" s="119">
        <v>43021</v>
      </c>
      <c r="K225" s="118" t="s">
        <v>792</v>
      </c>
      <c r="L225" s="118" t="s">
        <v>2842</v>
      </c>
      <c r="M225" s="117" t="s">
        <v>1140</v>
      </c>
      <c r="N225" s="117" t="s">
        <v>1297</v>
      </c>
      <c r="O225" s="118" t="s">
        <v>418</v>
      </c>
      <c r="P225" s="118" t="s">
        <v>2843</v>
      </c>
      <c r="Q225" s="117" t="s">
        <v>2348</v>
      </c>
      <c r="R225" s="117" t="s">
        <v>587</v>
      </c>
      <c r="S225" s="117" t="s">
        <v>1636</v>
      </c>
      <c r="T225" s="117" t="s">
        <v>2501</v>
      </c>
      <c r="U225" s="117" t="s">
        <v>2844</v>
      </c>
      <c r="W225" s="118" t="s">
        <v>3552</v>
      </c>
      <c r="X225" s="117" t="s">
        <v>416</v>
      </c>
      <c r="Y225" s="117" t="s">
        <v>416</v>
      </c>
      <c r="Z225" s="118" t="s">
        <v>2502</v>
      </c>
      <c r="AA225" s="117" t="s">
        <v>587</v>
      </c>
      <c r="AC225" s="117" t="s">
        <v>431</v>
      </c>
      <c r="AD225" s="117" t="s">
        <v>822</v>
      </c>
      <c r="AH225" s="118" t="s">
        <v>3839</v>
      </c>
      <c r="AJ225" s="117" t="s">
        <v>1565</v>
      </c>
      <c r="AK225" s="117" t="s">
        <v>1566</v>
      </c>
      <c r="AL225" s="117" t="s">
        <v>1566</v>
      </c>
      <c r="AM225" s="117" t="s">
        <v>416</v>
      </c>
      <c r="AN225" s="120">
        <v>42761.333333333328</v>
      </c>
      <c r="AO225" s="119">
        <v>43358</v>
      </c>
    </row>
    <row r="226" spans="1:41" ht="27.6" customHeight="1">
      <c r="A226" s="117">
        <v>320</v>
      </c>
      <c r="B226" s="118" t="s">
        <v>982</v>
      </c>
      <c r="C226" s="118" t="s">
        <v>324</v>
      </c>
      <c r="D226" s="117" t="s">
        <v>3034</v>
      </c>
      <c r="E226" s="118" t="s">
        <v>3393</v>
      </c>
      <c r="F226" s="118" t="s">
        <v>1771</v>
      </c>
      <c r="G226" s="118" t="s">
        <v>422</v>
      </c>
      <c r="H226" s="118" t="s">
        <v>306</v>
      </c>
      <c r="I226" s="119">
        <v>40196</v>
      </c>
      <c r="J226" s="119">
        <v>41253</v>
      </c>
      <c r="K226" s="118" t="s">
        <v>1456</v>
      </c>
      <c r="L226" s="118" t="s">
        <v>2846</v>
      </c>
      <c r="M226" s="117" t="s">
        <v>182</v>
      </c>
      <c r="N226" s="117" t="s">
        <v>182</v>
      </c>
      <c r="O226" s="118" t="s">
        <v>296</v>
      </c>
      <c r="P226" s="118" t="s">
        <v>1937</v>
      </c>
      <c r="Q226" s="117" t="s">
        <v>2612</v>
      </c>
      <c r="V226" s="118" t="s">
        <v>1938</v>
      </c>
      <c r="W226" s="118" t="s">
        <v>3554</v>
      </c>
      <c r="X226" s="117" t="s">
        <v>587</v>
      </c>
      <c r="Z226" s="118" t="s">
        <v>1772</v>
      </c>
      <c r="AB226" s="118" t="s">
        <v>1773</v>
      </c>
      <c r="AC226" s="117" t="s">
        <v>967</v>
      </c>
      <c r="AE226" s="117" t="s">
        <v>1211</v>
      </c>
      <c r="AF226" s="117" t="s">
        <v>1067</v>
      </c>
      <c r="AG226" s="117" t="s">
        <v>168</v>
      </c>
      <c r="AH226" s="118" t="s">
        <v>1939</v>
      </c>
      <c r="AI226" s="118" t="s">
        <v>1940</v>
      </c>
      <c r="AM226" s="117" t="s">
        <v>416</v>
      </c>
      <c r="AN226" s="120">
        <v>39588.333333333328</v>
      </c>
      <c r="AO226" s="119">
        <v>41774</v>
      </c>
    </row>
    <row r="227" spans="1:41" ht="27.6" customHeight="1">
      <c r="A227" s="117">
        <v>691</v>
      </c>
      <c r="B227" s="118" t="s">
        <v>591</v>
      </c>
      <c r="C227" s="118" t="s">
        <v>324</v>
      </c>
      <c r="E227" s="118" t="s">
        <v>3393</v>
      </c>
      <c r="F227" s="118" t="s">
        <v>592</v>
      </c>
      <c r="G227" s="118" t="s">
        <v>593</v>
      </c>
      <c r="H227" s="118" t="s">
        <v>268</v>
      </c>
      <c r="K227" s="118" t="s">
        <v>1453</v>
      </c>
      <c r="L227" s="118" t="s">
        <v>592</v>
      </c>
      <c r="M227" s="117" t="s">
        <v>90</v>
      </c>
      <c r="N227" s="117" t="s">
        <v>1046</v>
      </c>
      <c r="O227" s="118" t="s">
        <v>283</v>
      </c>
      <c r="V227" s="118" t="s">
        <v>595</v>
      </c>
      <c r="W227" s="118" t="s">
        <v>3555</v>
      </c>
      <c r="X227" s="117" t="s">
        <v>416</v>
      </c>
      <c r="Z227" s="118" t="s">
        <v>588</v>
      </c>
      <c r="AC227" s="117" t="s">
        <v>791</v>
      </c>
      <c r="AH227" s="118" t="s">
        <v>969</v>
      </c>
      <c r="AI227" s="118" t="s">
        <v>2712</v>
      </c>
      <c r="AN227" s="120">
        <v>40511.333333333328</v>
      </c>
      <c r="AO227" s="119">
        <v>42019</v>
      </c>
    </row>
    <row r="228" spans="1:41" ht="27.6" customHeight="1">
      <c r="A228" s="117">
        <v>770</v>
      </c>
      <c r="B228" s="118" t="s">
        <v>412</v>
      </c>
      <c r="C228" s="118" t="s">
        <v>324</v>
      </c>
      <c r="D228" s="117" t="s">
        <v>364</v>
      </c>
      <c r="E228" s="118" t="s">
        <v>3393</v>
      </c>
      <c r="F228" s="118" t="s">
        <v>1567</v>
      </c>
      <c r="G228" s="118" t="s">
        <v>413</v>
      </c>
      <c r="H228" s="118" t="s">
        <v>268</v>
      </c>
      <c r="I228" s="119">
        <v>40630</v>
      </c>
      <c r="J228" s="119">
        <v>40644</v>
      </c>
      <c r="K228" s="118" t="s">
        <v>1463</v>
      </c>
      <c r="L228" s="118" t="s">
        <v>1991</v>
      </c>
      <c r="M228" s="117" t="s">
        <v>90</v>
      </c>
      <c r="N228" s="117" t="s">
        <v>1046</v>
      </c>
      <c r="O228" s="118" t="s">
        <v>292</v>
      </c>
      <c r="P228" s="118" t="s">
        <v>1568</v>
      </c>
      <c r="Q228" s="117" t="s">
        <v>1992</v>
      </c>
      <c r="V228" s="118" t="s">
        <v>1569</v>
      </c>
      <c r="W228" s="118" t="s">
        <v>3556</v>
      </c>
      <c r="X228" s="117" t="s">
        <v>793</v>
      </c>
      <c r="Z228" s="118" t="s">
        <v>588</v>
      </c>
      <c r="AB228" s="118" t="s">
        <v>1993</v>
      </c>
      <c r="AC228" s="117" t="s">
        <v>967</v>
      </c>
      <c r="AE228" s="117" t="s">
        <v>589</v>
      </c>
      <c r="AF228" s="117" t="s">
        <v>590</v>
      </c>
      <c r="AG228" s="117" t="s">
        <v>417</v>
      </c>
      <c r="AH228" s="118" t="s">
        <v>969</v>
      </c>
      <c r="AI228" s="118" t="s">
        <v>2713</v>
      </c>
      <c r="AN228" s="120">
        <v>40631.333333333328</v>
      </c>
      <c r="AO228" s="119">
        <v>42019</v>
      </c>
    </row>
    <row r="229" spans="1:41" ht="27.6" customHeight="1">
      <c r="A229" s="117">
        <v>924</v>
      </c>
      <c r="B229" s="118" t="s">
        <v>104</v>
      </c>
      <c r="C229" s="118" t="s">
        <v>324</v>
      </c>
      <c r="D229" s="117" t="s">
        <v>3035</v>
      </c>
      <c r="E229" s="118" t="s">
        <v>3393</v>
      </c>
      <c r="F229" s="118" t="s">
        <v>105</v>
      </c>
      <c r="G229" s="118" t="s">
        <v>1153</v>
      </c>
      <c r="H229" s="118" t="s">
        <v>1462</v>
      </c>
      <c r="I229" s="119">
        <v>41197</v>
      </c>
      <c r="J229" s="119">
        <v>41253</v>
      </c>
      <c r="K229" s="118" t="s">
        <v>1456</v>
      </c>
      <c r="L229" s="118" t="s">
        <v>2074</v>
      </c>
      <c r="M229" s="117" t="s">
        <v>1379</v>
      </c>
      <c r="N229" s="117" t="s">
        <v>1379</v>
      </c>
      <c r="O229" s="118" t="s">
        <v>292</v>
      </c>
      <c r="P229" s="118" t="s">
        <v>2075</v>
      </c>
      <c r="Q229" s="117" t="s">
        <v>2076</v>
      </c>
      <c r="V229" s="118" t="s">
        <v>106</v>
      </c>
      <c r="W229" s="118" t="s">
        <v>3557</v>
      </c>
      <c r="X229" s="117" t="s">
        <v>793</v>
      </c>
      <c r="AB229" s="118" t="s">
        <v>107</v>
      </c>
      <c r="AC229" s="117" t="s">
        <v>967</v>
      </c>
      <c r="AE229" s="117" t="s">
        <v>98</v>
      </c>
      <c r="AF229" s="117" t="s">
        <v>135</v>
      </c>
      <c r="AG229" s="117" t="s">
        <v>417</v>
      </c>
      <c r="AH229" s="118" t="s">
        <v>2077</v>
      </c>
      <c r="AI229" s="118" t="s">
        <v>2714</v>
      </c>
      <c r="AN229" s="120">
        <v>41173.333333333328</v>
      </c>
      <c r="AO229" s="119">
        <v>43559</v>
      </c>
    </row>
    <row r="230" spans="1:41" ht="27.6" customHeight="1">
      <c r="A230" s="117">
        <v>1004</v>
      </c>
      <c r="B230" s="118" t="s">
        <v>1150</v>
      </c>
      <c r="C230" s="118" t="s">
        <v>324</v>
      </c>
      <c r="D230" s="117" t="s">
        <v>2952</v>
      </c>
      <c r="E230" s="118" t="s">
        <v>3393</v>
      </c>
      <c r="F230" s="118" t="s">
        <v>1774</v>
      </c>
      <c r="G230" s="118" t="s">
        <v>1151</v>
      </c>
      <c r="H230" s="118" t="s">
        <v>1462</v>
      </c>
      <c r="I230" s="119">
        <v>41450</v>
      </c>
      <c r="J230" s="119">
        <v>41456</v>
      </c>
      <c r="K230" s="118" t="s">
        <v>1456</v>
      </c>
      <c r="L230" s="118" t="s">
        <v>2109</v>
      </c>
      <c r="M230" s="117" t="s">
        <v>66</v>
      </c>
      <c r="N230" s="117" t="s">
        <v>66</v>
      </c>
      <c r="O230" s="118" t="s">
        <v>292</v>
      </c>
      <c r="P230" s="118" t="s">
        <v>1775</v>
      </c>
      <c r="Q230" s="117" t="s">
        <v>2110</v>
      </c>
      <c r="V230" s="118" t="s">
        <v>2111</v>
      </c>
      <c r="W230" s="118" t="s">
        <v>3558</v>
      </c>
      <c r="X230" s="117" t="s">
        <v>587</v>
      </c>
      <c r="Z230" s="118" t="s">
        <v>1776</v>
      </c>
      <c r="AA230" s="117" t="s">
        <v>587</v>
      </c>
      <c r="AB230" s="118" t="s">
        <v>1152</v>
      </c>
      <c r="AC230" s="117" t="s">
        <v>967</v>
      </c>
      <c r="AE230" s="117" t="s">
        <v>1052</v>
      </c>
      <c r="AF230" s="117" t="s">
        <v>135</v>
      </c>
      <c r="AG230" s="117" t="s">
        <v>168</v>
      </c>
      <c r="AH230" s="118" t="s">
        <v>2112</v>
      </c>
      <c r="AI230" s="118" t="s">
        <v>2113</v>
      </c>
      <c r="AM230" s="117" t="s">
        <v>416</v>
      </c>
      <c r="AN230" s="120">
        <v>41414.333333333328</v>
      </c>
      <c r="AO230" s="119">
        <v>42805</v>
      </c>
    </row>
    <row r="231" spans="1:41" ht="27.6" customHeight="1">
      <c r="A231" s="117">
        <v>1220</v>
      </c>
      <c r="B231" s="118" t="s">
        <v>1362</v>
      </c>
      <c r="C231" s="118" t="s">
        <v>325</v>
      </c>
      <c r="E231" s="118" t="s">
        <v>3393</v>
      </c>
      <c r="F231" s="118" t="s">
        <v>1363</v>
      </c>
      <c r="G231" s="118" t="s">
        <v>265</v>
      </c>
      <c r="H231" s="118" t="s">
        <v>594</v>
      </c>
      <c r="K231" s="118" t="s">
        <v>280</v>
      </c>
      <c r="L231" s="118" t="s">
        <v>1363</v>
      </c>
      <c r="M231" s="117" t="s">
        <v>1140</v>
      </c>
      <c r="N231" s="117" t="s">
        <v>1297</v>
      </c>
      <c r="AH231" s="118" t="s">
        <v>969</v>
      </c>
      <c r="AI231" s="118" t="s">
        <v>3267</v>
      </c>
      <c r="AN231" s="120">
        <v>42370.333333333328</v>
      </c>
      <c r="AO231" s="119">
        <v>43373</v>
      </c>
    </row>
    <row r="232" spans="1:41" ht="27.6" customHeight="1">
      <c r="A232" s="117">
        <v>856</v>
      </c>
      <c r="B232" s="118" t="s">
        <v>198</v>
      </c>
      <c r="C232" s="118" t="s">
        <v>325</v>
      </c>
      <c r="D232" s="117" t="s">
        <v>284</v>
      </c>
      <c r="E232" s="118" t="s">
        <v>3393</v>
      </c>
      <c r="F232" s="118" t="s">
        <v>3266</v>
      </c>
      <c r="G232" s="118" t="s">
        <v>265</v>
      </c>
      <c r="H232" s="118" t="s">
        <v>594</v>
      </c>
      <c r="I232" s="119">
        <v>41351</v>
      </c>
      <c r="J232" s="119">
        <v>41358</v>
      </c>
      <c r="L232" s="118" t="s">
        <v>2569</v>
      </c>
      <c r="M232" s="117" t="s">
        <v>1140</v>
      </c>
      <c r="N232" s="117" t="s">
        <v>1307</v>
      </c>
      <c r="O232" s="118" t="s">
        <v>291</v>
      </c>
      <c r="P232" s="118" t="s">
        <v>2570</v>
      </c>
      <c r="V232" s="118" t="s">
        <v>267</v>
      </c>
      <c r="W232" s="118" t="s">
        <v>3559</v>
      </c>
      <c r="X232" s="117" t="s">
        <v>587</v>
      </c>
      <c r="Z232" s="118" t="s">
        <v>1787</v>
      </c>
      <c r="AB232" s="118" t="s">
        <v>195</v>
      </c>
      <c r="AC232" s="117" t="s">
        <v>967</v>
      </c>
      <c r="AE232" s="117" t="s">
        <v>196</v>
      </c>
      <c r="AF232" s="117" t="s">
        <v>157</v>
      </c>
      <c r="AG232" s="117" t="s">
        <v>158</v>
      </c>
      <c r="AI232" s="118" t="s">
        <v>3840</v>
      </c>
      <c r="AM232" s="117" t="s">
        <v>416</v>
      </c>
      <c r="AN232" s="120">
        <v>43358.333333333328</v>
      </c>
      <c r="AO232" s="119">
        <v>43374</v>
      </c>
    </row>
    <row r="233" spans="1:41" ht="27.6" customHeight="1">
      <c r="A233" s="117">
        <v>1139</v>
      </c>
      <c r="B233" s="118" t="s">
        <v>1246</v>
      </c>
      <c r="C233" s="118" t="s">
        <v>325</v>
      </c>
      <c r="D233" s="117" t="s">
        <v>330</v>
      </c>
      <c r="E233" s="118" t="s">
        <v>3393</v>
      </c>
      <c r="F233" s="118" t="s">
        <v>1788</v>
      </c>
      <c r="G233" s="118" t="s">
        <v>265</v>
      </c>
      <c r="H233" s="118" t="s">
        <v>968</v>
      </c>
      <c r="I233" s="119">
        <v>41897</v>
      </c>
      <c r="J233" s="119">
        <v>41918</v>
      </c>
      <c r="K233" s="118" t="s">
        <v>1456</v>
      </c>
      <c r="L233" s="118" t="s">
        <v>2278</v>
      </c>
      <c r="M233" s="117" t="s">
        <v>1140</v>
      </c>
      <c r="N233" s="117" t="s">
        <v>1297</v>
      </c>
      <c r="O233" s="118" t="s">
        <v>291</v>
      </c>
      <c r="P233" s="118" t="s">
        <v>2279</v>
      </c>
      <c r="V233" s="118" t="s">
        <v>2280</v>
      </c>
      <c r="W233" s="118" t="s">
        <v>3560</v>
      </c>
      <c r="X233" s="117" t="s">
        <v>285</v>
      </c>
      <c r="Z233" s="118" t="s">
        <v>409</v>
      </c>
      <c r="AA233" s="117" t="s">
        <v>587</v>
      </c>
      <c r="AC233" s="117" t="s">
        <v>967</v>
      </c>
      <c r="AE233" s="117" t="s">
        <v>1247</v>
      </c>
      <c r="AF233" s="117" t="s">
        <v>1073</v>
      </c>
      <c r="AG233" s="117" t="s">
        <v>158</v>
      </c>
      <c r="AH233" s="118" t="s">
        <v>3841</v>
      </c>
      <c r="AI233" s="118" t="s">
        <v>3842</v>
      </c>
      <c r="AJ233" s="117" t="s">
        <v>1566</v>
      </c>
      <c r="AK233" s="117" t="s">
        <v>1566</v>
      </c>
      <c r="AM233" s="117" t="s">
        <v>416</v>
      </c>
      <c r="AN233" s="120">
        <v>41894.333333333328</v>
      </c>
      <c r="AO233" s="119">
        <v>43358</v>
      </c>
    </row>
    <row r="234" spans="1:41" ht="27.6" customHeight="1">
      <c r="A234" s="117">
        <v>1239</v>
      </c>
      <c r="B234" s="118" t="s">
        <v>1387</v>
      </c>
      <c r="C234" s="118" t="s">
        <v>325</v>
      </c>
      <c r="E234" s="118" t="s">
        <v>3393</v>
      </c>
      <c r="F234" s="118" t="s">
        <v>3268</v>
      </c>
      <c r="G234" s="118" t="s">
        <v>265</v>
      </c>
      <c r="H234" s="118" t="s">
        <v>968</v>
      </c>
      <c r="I234" s="119">
        <v>42409</v>
      </c>
      <c r="J234" s="119">
        <v>42422</v>
      </c>
      <c r="K234" s="118" t="s">
        <v>1463</v>
      </c>
      <c r="L234" s="118" t="s">
        <v>2401</v>
      </c>
      <c r="M234" s="117" t="s">
        <v>1297</v>
      </c>
      <c r="N234" s="117" t="s">
        <v>1297</v>
      </c>
      <c r="O234" s="118" t="s">
        <v>283</v>
      </c>
      <c r="P234" s="118" t="s">
        <v>2402</v>
      </c>
      <c r="R234" s="117" t="s">
        <v>587</v>
      </c>
      <c r="S234" s="117" t="s">
        <v>1594</v>
      </c>
      <c r="T234" s="117" t="s">
        <v>1789</v>
      </c>
      <c r="U234" s="117" t="s">
        <v>1596</v>
      </c>
      <c r="V234" s="118" t="s">
        <v>712</v>
      </c>
      <c r="W234" s="118" t="s">
        <v>2403</v>
      </c>
      <c r="X234" s="117" t="s">
        <v>587</v>
      </c>
      <c r="Y234" s="117" t="s">
        <v>416</v>
      </c>
      <c r="Z234" s="118" t="s">
        <v>1593</v>
      </c>
      <c r="AA234" s="117" t="s">
        <v>587</v>
      </c>
      <c r="AC234" s="117" t="s">
        <v>967</v>
      </c>
      <c r="AF234" s="117" t="s">
        <v>1388</v>
      </c>
      <c r="AG234" s="117" t="s">
        <v>417</v>
      </c>
      <c r="AI234" s="118" t="s">
        <v>3101</v>
      </c>
      <c r="AN234" s="120">
        <v>42405.333333333328</v>
      </c>
      <c r="AO234" s="119">
        <v>43496</v>
      </c>
    </row>
    <row r="235" spans="1:41" ht="27.6" customHeight="1">
      <c r="A235" s="117">
        <v>1393</v>
      </c>
      <c r="B235" s="118" t="s">
        <v>3269</v>
      </c>
      <c r="C235" s="118" t="s">
        <v>325</v>
      </c>
      <c r="D235" s="117" t="s">
        <v>2849</v>
      </c>
      <c r="E235" s="118" t="s">
        <v>3393</v>
      </c>
      <c r="F235" s="118" t="s">
        <v>3270</v>
      </c>
      <c r="G235" s="118" t="s">
        <v>3271</v>
      </c>
      <c r="H235" s="118" t="s">
        <v>968</v>
      </c>
      <c r="I235" s="119">
        <v>43151</v>
      </c>
      <c r="J235" s="119">
        <v>43201</v>
      </c>
      <c r="K235" s="118" t="s">
        <v>1456</v>
      </c>
      <c r="L235" s="118" t="s">
        <v>3272</v>
      </c>
      <c r="M235" s="117" t="s">
        <v>1139</v>
      </c>
      <c r="N235" s="117" t="s">
        <v>1140</v>
      </c>
      <c r="O235" s="118" t="s">
        <v>291</v>
      </c>
      <c r="P235" s="118" t="s">
        <v>3273</v>
      </c>
      <c r="Q235" s="117" t="s">
        <v>3274</v>
      </c>
      <c r="R235" s="117" t="s">
        <v>587</v>
      </c>
      <c r="S235" s="117" t="s">
        <v>3275</v>
      </c>
      <c r="T235" s="117" t="s">
        <v>3276</v>
      </c>
      <c r="X235" s="117" t="s">
        <v>285</v>
      </c>
      <c r="Y235" s="117" t="s">
        <v>285</v>
      </c>
      <c r="Z235" s="118" t="s">
        <v>2908</v>
      </c>
      <c r="AA235" s="117" t="s">
        <v>587</v>
      </c>
      <c r="AC235" s="117" t="s">
        <v>431</v>
      </c>
      <c r="AD235" s="117" t="s">
        <v>822</v>
      </c>
      <c r="AE235" s="117" t="s">
        <v>794</v>
      </c>
      <c r="AF235" s="117" t="s">
        <v>274</v>
      </c>
      <c r="AG235" s="117" t="s">
        <v>290</v>
      </c>
      <c r="AI235" s="118" t="s">
        <v>3277</v>
      </c>
      <c r="AJ235" s="117" t="s">
        <v>1565</v>
      </c>
      <c r="AK235" s="117" t="s">
        <v>3402</v>
      </c>
      <c r="AL235" s="117" t="s">
        <v>1566</v>
      </c>
      <c r="AM235" s="117" t="s">
        <v>416</v>
      </c>
      <c r="AN235" s="120">
        <v>43144.333333333328</v>
      </c>
      <c r="AO235" s="119">
        <v>43235</v>
      </c>
    </row>
    <row r="236" spans="1:41" ht="27.6" customHeight="1">
      <c r="A236" s="117">
        <v>1409</v>
      </c>
      <c r="B236" s="118" t="s">
        <v>3278</v>
      </c>
      <c r="C236" s="118" t="s">
        <v>325</v>
      </c>
      <c r="D236" s="117" t="s">
        <v>322</v>
      </c>
      <c r="E236" s="118" t="s">
        <v>3393</v>
      </c>
      <c r="F236" s="118" t="s">
        <v>3561</v>
      </c>
      <c r="G236" s="118" t="s">
        <v>265</v>
      </c>
      <c r="H236" s="118" t="s">
        <v>968</v>
      </c>
      <c r="I236" s="119">
        <v>43216</v>
      </c>
      <c r="J236" s="119">
        <v>43273</v>
      </c>
      <c r="K236" s="118" t="s">
        <v>1456</v>
      </c>
      <c r="L236" s="118" t="s">
        <v>3562</v>
      </c>
      <c r="M236" s="117" t="s">
        <v>1140</v>
      </c>
      <c r="N236" s="117" t="s">
        <v>1468</v>
      </c>
      <c r="O236" s="118" t="s">
        <v>283</v>
      </c>
      <c r="P236" s="118" t="s">
        <v>3279</v>
      </c>
      <c r="R236" s="117" t="s">
        <v>587</v>
      </c>
      <c r="T236" s="117" t="s">
        <v>3280</v>
      </c>
      <c r="U236" s="117" t="s">
        <v>3281</v>
      </c>
      <c r="V236" s="118" t="s">
        <v>3282</v>
      </c>
      <c r="W236" s="118" t="s">
        <v>3563</v>
      </c>
      <c r="X236" s="117" t="s">
        <v>793</v>
      </c>
      <c r="Y236" s="117" t="s">
        <v>416</v>
      </c>
      <c r="Z236" s="118" t="s">
        <v>3283</v>
      </c>
      <c r="AA236" s="117" t="s">
        <v>587</v>
      </c>
      <c r="AC236" s="117" t="s">
        <v>967</v>
      </c>
      <c r="AE236" s="117" t="s">
        <v>2848</v>
      </c>
      <c r="AF236" s="117" t="s">
        <v>1073</v>
      </c>
      <c r="AG236" s="117" t="s">
        <v>417</v>
      </c>
      <c r="AI236" s="118" t="s">
        <v>3284</v>
      </c>
      <c r="AJ236" s="117" t="s">
        <v>1566</v>
      </c>
      <c r="AK236" s="117" t="s">
        <v>3402</v>
      </c>
      <c r="AL236" s="117" t="s">
        <v>1566</v>
      </c>
      <c r="AM236" s="117" t="s">
        <v>587</v>
      </c>
      <c r="AN236" s="120">
        <v>43166.333333333328</v>
      </c>
      <c r="AO236" s="119">
        <v>43358</v>
      </c>
    </row>
    <row r="237" spans="1:41" ht="27.6" customHeight="1">
      <c r="A237" s="117">
        <v>1458</v>
      </c>
      <c r="B237" s="118" t="s">
        <v>4027</v>
      </c>
      <c r="C237" s="118" t="s">
        <v>325</v>
      </c>
      <c r="E237" s="118" t="s">
        <v>3393</v>
      </c>
      <c r="F237" s="118" t="s">
        <v>4028</v>
      </c>
      <c r="G237" s="118" t="s">
        <v>4029</v>
      </c>
      <c r="H237" s="118" t="s">
        <v>968</v>
      </c>
      <c r="K237" s="118" t="s">
        <v>1453</v>
      </c>
      <c r="L237" s="118" t="s">
        <v>4030</v>
      </c>
      <c r="M237" s="117" t="s">
        <v>1297</v>
      </c>
      <c r="N237" s="117" t="s">
        <v>1379</v>
      </c>
      <c r="AC237" s="117" t="s">
        <v>967</v>
      </c>
      <c r="AJ237" s="117" t="s">
        <v>1566</v>
      </c>
      <c r="AK237" s="117" t="s">
        <v>1566</v>
      </c>
      <c r="AL237" s="117" t="s">
        <v>1566</v>
      </c>
      <c r="AN237" s="120">
        <v>43356.333333333328</v>
      </c>
      <c r="AO237" s="119">
        <v>43614</v>
      </c>
    </row>
    <row r="238" spans="1:41" ht="27.6" customHeight="1">
      <c r="A238" s="117">
        <v>1461</v>
      </c>
      <c r="B238" s="118" t="s">
        <v>4031</v>
      </c>
      <c r="C238" s="118" t="s">
        <v>325</v>
      </c>
      <c r="E238" s="118" t="s">
        <v>3393</v>
      </c>
      <c r="F238" s="118" t="s">
        <v>4032</v>
      </c>
      <c r="G238" s="118" t="s">
        <v>4029</v>
      </c>
      <c r="H238" s="118" t="s">
        <v>968</v>
      </c>
      <c r="K238" s="118" t="s">
        <v>1453</v>
      </c>
      <c r="L238" s="118" t="s">
        <v>4033</v>
      </c>
      <c r="M238" s="117" t="s">
        <v>1297</v>
      </c>
      <c r="N238" s="117" t="s">
        <v>1379</v>
      </c>
      <c r="AC238" s="117" t="s">
        <v>967</v>
      </c>
      <c r="AJ238" s="117" t="s">
        <v>1566</v>
      </c>
      <c r="AK238" s="117" t="s">
        <v>1566</v>
      </c>
      <c r="AL238" s="117" t="s">
        <v>1566</v>
      </c>
      <c r="AN238" s="120">
        <v>43356.333333333328</v>
      </c>
      <c r="AO238" s="119">
        <v>43614</v>
      </c>
    </row>
    <row r="239" spans="1:41" ht="27.6" customHeight="1">
      <c r="A239" s="117">
        <v>1460</v>
      </c>
      <c r="B239" s="118" t="s">
        <v>4034</v>
      </c>
      <c r="C239" s="118" t="s">
        <v>325</v>
      </c>
      <c r="E239" s="118" t="s">
        <v>3393</v>
      </c>
      <c r="F239" s="118" t="s">
        <v>4035</v>
      </c>
      <c r="G239" s="118" t="s">
        <v>4029</v>
      </c>
      <c r="H239" s="118" t="s">
        <v>968</v>
      </c>
      <c r="K239" s="118" t="s">
        <v>1453</v>
      </c>
      <c r="L239" s="118" t="s">
        <v>4036</v>
      </c>
      <c r="M239" s="117" t="s">
        <v>1297</v>
      </c>
      <c r="N239" s="117" t="s">
        <v>1379</v>
      </c>
      <c r="AC239" s="117" t="s">
        <v>967</v>
      </c>
      <c r="AJ239" s="117" t="s">
        <v>1566</v>
      </c>
      <c r="AK239" s="117" t="s">
        <v>1566</v>
      </c>
      <c r="AL239" s="117" t="s">
        <v>1566</v>
      </c>
      <c r="AN239" s="120">
        <v>43356.333333333328</v>
      </c>
      <c r="AO239" s="119">
        <v>43598</v>
      </c>
    </row>
    <row r="240" spans="1:41" ht="27.6" customHeight="1">
      <c r="A240" s="117">
        <v>1459</v>
      </c>
      <c r="B240" s="118" t="s">
        <v>4037</v>
      </c>
      <c r="C240" s="118" t="s">
        <v>325</v>
      </c>
      <c r="E240" s="118" t="s">
        <v>3393</v>
      </c>
      <c r="F240" s="118" t="s">
        <v>4038</v>
      </c>
      <c r="G240" s="118" t="s">
        <v>4029</v>
      </c>
      <c r="H240" s="118" t="s">
        <v>968</v>
      </c>
      <c r="K240" s="118" t="s">
        <v>1453</v>
      </c>
      <c r="L240" s="118" t="s">
        <v>4039</v>
      </c>
      <c r="M240" s="117" t="s">
        <v>1297</v>
      </c>
      <c r="N240" s="117" t="s">
        <v>1379</v>
      </c>
      <c r="AC240" s="117" t="s">
        <v>967</v>
      </c>
      <c r="AJ240" s="117" t="s">
        <v>1566</v>
      </c>
      <c r="AK240" s="117" t="s">
        <v>1566</v>
      </c>
      <c r="AL240" s="117" t="s">
        <v>1566</v>
      </c>
      <c r="AN240" s="120">
        <v>43356.333333333328</v>
      </c>
      <c r="AO240" s="119">
        <v>43598</v>
      </c>
    </row>
    <row r="241" spans="1:41" ht="27.6" customHeight="1">
      <c r="A241" s="117">
        <v>1463</v>
      </c>
      <c r="B241" s="118" t="s">
        <v>4040</v>
      </c>
      <c r="C241" s="118" t="s">
        <v>325</v>
      </c>
      <c r="E241" s="118" t="s">
        <v>3393</v>
      </c>
      <c r="F241" s="118" t="s">
        <v>4041</v>
      </c>
      <c r="G241" s="118" t="s">
        <v>4029</v>
      </c>
      <c r="H241" s="118" t="s">
        <v>968</v>
      </c>
      <c r="K241" s="118" t="s">
        <v>1453</v>
      </c>
      <c r="L241" s="118" t="s">
        <v>4042</v>
      </c>
      <c r="M241" s="117" t="s">
        <v>1297</v>
      </c>
      <c r="N241" s="117" t="s">
        <v>1379</v>
      </c>
      <c r="AC241" s="117" t="s">
        <v>967</v>
      </c>
      <c r="AJ241" s="117" t="s">
        <v>1566</v>
      </c>
      <c r="AK241" s="117" t="s">
        <v>1566</v>
      </c>
      <c r="AL241" s="117" t="s">
        <v>1566</v>
      </c>
      <c r="AN241" s="120">
        <v>43356.333333333328</v>
      </c>
      <c r="AO241" s="119">
        <v>43614</v>
      </c>
    </row>
    <row r="242" spans="1:41" ht="27.6" customHeight="1">
      <c r="A242" s="117">
        <v>1462</v>
      </c>
      <c r="B242" s="118" t="s">
        <v>4043</v>
      </c>
      <c r="C242" s="118" t="s">
        <v>325</v>
      </c>
      <c r="E242" s="118" t="s">
        <v>3393</v>
      </c>
      <c r="F242" s="118" t="s">
        <v>4044</v>
      </c>
      <c r="G242" s="118" t="s">
        <v>4029</v>
      </c>
      <c r="H242" s="118" t="s">
        <v>968</v>
      </c>
      <c r="K242" s="118" t="s">
        <v>1453</v>
      </c>
      <c r="L242" s="118" t="s">
        <v>4045</v>
      </c>
      <c r="M242" s="117" t="s">
        <v>1297</v>
      </c>
      <c r="N242" s="117" t="s">
        <v>1379</v>
      </c>
      <c r="AC242" s="117" t="s">
        <v>967</v>
      </c>
      <c r="AJ242" s="117" t="s">
        <v>1566</v>
      </c>
      <c r="AK242" s="117" t="s">
        <v>1566</v>
      </c>
      <c r="AL242" s="117" t="s">
        <v>1566</v>
      </c>
      <c r="AN242" s="120">
        <v>43356.333333333328</v>
      </c>
      <c r="AO242" s="119">
        <v>43614</v>
      </c>
    </row>
    <row r="243" spans="1:41" ht="27.6" customHeight="1">
      <c r="A243" s="117">
        <v>1291</v>
      </c>
      <c r="B243" s="118" t="s">
        <v>1519</v>
      </c>
      <c r="C243" s="118" t="s">
        <v>325</v>
      </c>
      <c r="E243" s="118" t="s">
        <v>3393</v>
      </c>
      <c r="F243" s="118" t="s">
        <v>2465</v>
      </c>
      <c r="G243" s="118" t="s">
        <v>1520</v>
      </c>
      <c r="H243" s="118" t="s">
        <v>1462</v>
      </c>
      <c r="I243" s="119">
        <v>42649</v>
      </c>
      <c r="J243" s="119">
        <v>42667</v>
      </c>
      <c r="K243" s="118" t="s">
        <v>1456</v>
      </c>
      <c r="L243" s="118" t="s">
        <v>2466</v>
      </c>
      <c r="M243" s="117" t="s">
        <v>1307</v>
      </c>
      <c r="N243" s="117" t="s">
        <v>1307</v>
      </c>
      <c r="O243" s="118" t="s">
        <v>291</v>
      </c>
      <c r="P243" s="118" t="s">
        <v>2467</v>
      </c>
      <c r="R243" s="117" t="s">
        <v>587</v>
      </c>
      <c r="S243" s="117" t="s">
        <v>2468</v>
      </c>
      <c r="T243" s="117" t="s">
        <v>1790</v>
      </c>
      <c r="U243" s="117" t="s">
        <v>1596</v>
      </c>
      <c r="V243" s="118" t="s">
        <v>1791</v>
      </c>
      <c r="W243" s="118" t="s">
        <v>1792</v>
      </c>
      <c r="X243" s="117" t="s">
        <v>285</v>
      </c>
      <c r="Y243" s="117" t="s">
        <v>416</v>
      </c>
      <c r="Z243" s="118" t="s">
        <v>1332</v>
      </c>
      <c r="AA243" s="117" t="s">
        <v>587</v>
      </c>
      <c r="AB243" s="118" t="s">
        <v>2469</v>
      </c>
      <c r="AC243" s="117" t="s">
        <v>967</v>
      </c>
      <c r="AH243" s="118" t="s">
        <v>3843</v>
      </c>
      <c r="AI243" s="118" t="s">
        <v>2753</v>
      </c>
      <c r="AJ243" s="117" t="s">
        <v>1565</v>
      </c>
      <c r="AK243" s="117" t="s">
        <v>3402</v>
      </c>
      <c r="AN243" s="120">
        <v>42653.333333333328</v>
      </c>
      <c r="AO243" s="119">
        <v>43644</v>
      </c>
    </row>
    <row r="244" spans="1:41" ht="27.6" customHeight="1">
      <c r="A244" s="117">
        <v>592</v>
      </c>
      <c r="B244" s="118" t="s">
        <v>1226</v>
      </c>
      <c r="C244" s="118" t="s">
        <v>326</v>
      </c>
      <c r="E244" s="118" t="s">
        <v>3780</v>
      </c>
      <c r="F244" s="118" t="s">
        <v>1227</v>
      </c>
      <c r="G244" s="118" t="s">
        <v>811</v>
      </c>
      <c r="H244" s="118" t="s">
        <v>594</v>
      </c>
      <c r="K244" s="118" t="s">
        <v>280</v>
      </c>
      <c r="L244" s="118" t="s">
        <v>812</v>
      </c>
      <c r="M244" s="117" t="s">
        <v>66</v>
      </c>
      <c r="N244" s="117" t="s">
        <v>1139</v>
      </c>
      <c r="Z244" s="118" t="s">
        <v>282</v>
      </c>
      <c r="AC244" s="117" t="s">
        <v>791</v>
      </c>
      <c r="AI244" s="118" t="s">
        <v>3564</v>
      </c>
      <c r="AN244" s="120">
        <v>40130.333333333328</v>
      </c>
      <c r="AO244" s="119">
        <v>42870</v>
      </c>
    </row>
    <row r="245" spans="1:41" ht="27.6" customHeight="1">
      <c r="A245" s="117">
        <v>590</v>
      </c>
      <c r="B245" s="118" t="s">
        <v>813</v>
      </c>
      <c r="C245" s="118" t="s">
        <v>326</v>
      </c>
      <c r="E245" s="118" t="s">
        <v>3780</v>
      </c>
      <c r="F245" s="118" t="s">
        <v>814</v>
      </c>
      <c r="G245" s="118" t="s">
        <v>815</v>
      </c>
      <c r="H245" s="118" t="s">
        <v>594</v>
      </c>
      <c r="K245" s="118" t="s">
        <v>280</v>
      </c>
      <c r="L245" s="118" t="s">
        <v>1793</v>
      </c>
      <c r="M245" s="117" t="s">
        <v>1072</v>
      </c>
      <c r="N245" s="117" t="s">
        <v>1140</v>
      </c>
      <c r="Z245" s="118" t="s">
        <v>282</v>
      </c>
      <c r="AC245" s="117" t="s">
        <v>791</v>
      </c>
      <c r="AI245" s="118" t="s">
        <v>1968</v>
      </c>
      <c r="AN245" s="120">
        <v>40130.333333333328</v>
      </c>
      <c r="AO245" s="119">
        <v>42628</v>
      </c>
    </row>
    <row r="246" spans="1:41" ht="27.6" customHeight="1">
      <c r="A246" s="117">
        <v>1334</v>
      </c>
      <c r="B246" s="118" t="s">
        <v>2715</v>
      </c>
      <c r="C246" s="118" t="s">
        <v>326</v>
      </c>
      <c r="E246" s="118" t="s">
        <v>3780</v>
      </c>
      <c r="F246" s="118" t="s">
        <v>2716</v>
      </c>
      <c r="G246" s="118" t="s">
        <v>2717</v>
      </c>
      <c r="H246" s="118" t="s">
        <v>968</v>
      </c>
      <c r="I246" s="119">
        <v>42863</v>
      </c>
      <c r="J246" s="119">
        <v>42895</v>
      </c>
      <c r="K246" s="118" t="s">
        <v>1351</v>
      </c>
      <c r="L246" s="118" t="s">
        <v>2718</v>
      </c>
      <c r="M246" s="117" t="s">
        <v>66</v>
      </c>
      <c r="N246" s="117" t="s">
        <v>1141</v>
      </c>
      <c r="R246" s="117" t="s">
        <v>793</v>
      </c>
      <c r="W246" s="118" t="s">
        <v>2719</v>
      </c>
      <c r="X246" s="117" t="s">
        <v>793</v>
      </c>
      <c r="Y246" s="117" t="s">
        <v>793</v>
      </c>
      <c r="AC246" s="117" t="s">
        <v>967</v>
      </c>
      <c r="AJ246" s="117" t="s">
        <v>1566</v>
      </c>
      <c r="AK246" s="117" t="s">
        <v>1566</v>
      </c>
      <c r="AL246" s="117" t="s">
        <v>1566</v>
      </c>
      <c r="AM246" s="117" t="s">
        <v>587</v>
      </c>
      <c r="AN246" s="120">
        <v>42878.333333333328</v>
      </c>
      <c r="AO246" s="119">
        <v>42870</v>
      </c>
    </row>
    <row r="247" spans="1:41" ht="27.6" customHeight="1">
      <c r="A247" s="117">
        <v>535</v>
      </c>
      <c r="B247" s="118" t="s">
        <v>427</v>
      </c>
      <c r="C247" s="118" t="s">
        <v>327</v>
      </c>
      <c r="E247" s="118" t="s">
        <v>3780</v>
      </c>
      <c r="F247" s="118" t="s">
        <v>1795</v>
      </c>
      <c r="G247" s="118" t="s">
        <v>425</v>
      </c>
      <c r="H247" s="118" t="s">
        <v>594</v>
      </c>
      <c r="K247" s="118" t="s">
        <v>280</v>
      </c>
      <c r="L247" s="118" t="s">
        <v>289</v>
      </c>
      <c r="M247" s="117" t="s">
        <v>2931</v>
      </c>
      <c r="N247" s="117" t="s">
        <v>3263</v>
      </c>
      <c r="Z247" s="118" t="s">
        <v>282</v>
      </c>
      <c r="AC247" s="117" t="s">
        <v>791</v>
      </c>
      <c r="AH247" s="118" t="s">
        <v>969</v>
      </c>
      <c r="AI247" s="118" t="s">
        <v>1953</v>
      </c>
      <c r="AM247" s="117" t="s">
        <v>587</v>
      </c>
      <c r="AN247" s="120">
        <v>40067.333333333328</v>
      </c>
      <c r="AO247" s="119">
        <v>44819</v>
      </c>
    </row>
    <row r="248" spans="1:41" ht="27.6" customHeight="1">
      <c r="A248" s="117">
        <v>531</v>
      </c>
      <c r="B248" s="118" t="s">
        <v>276</v>
      </c>
      <c r="C248" s="118" t="s">
        <v>327</v>
      </c>
      <c r="E248" s="118" t="s">
        <v>3780</v>
      </c>
      <c r="F248" s="118" t="s">
        <v>3285</v>
      </c>
      <c r="G248" s="118" t="s">
        <v>277</v>
      </c>
      <c r="H248" s="118" t="s">
        <v>594</v>
      </c>
      <c r="K248" s="118" t="s">
        <v>280</v>
      </c>
      <c r="L248" s="118" t="s">
        <v>3565</v>
      </c>
      <c r="M248" s="117" t="s">
        <v>1297</v>
      </c>
      <c r="N248" s="117" t="s">
        <v>1297</v>
      </c>
      <c r="Z248" s="118" t="s">
        <v>282</v>
      </c>
      <c r="AC248" s="117" t="s">
        <v>791</v>
      </c>
      <c r="AH248" s="118" t="s">
        <v>793</v>
      </c>
      <c r="AM248" s="117" t="s">
        <v>587</v>
      </c>
      <c r="AN248" s="120">
        <v>40067.333333333328</v>
      </c>
      <c r="AO248" s="119">
        <v>43480</v>
      </c>
    </row>
    <row r="249" spans="1:41" ht="27.6" customHeight="1">
      <c r="A249" s="117">
        <v>533</v>
      </c>
      <c r="B249" s="118" t="s">
        <v>389</v>
      </c>
      <c r="C249" s="118" t="s">
        <v>327</v>
      </c>
      <c r="E249" s="118" t="s">
        <v>3780</v>
      </c>
      <c r="F249" s="118" t="s">
        <v>1794</v>
      </c>
      <c r="G249" s="118" t="s">
        <v>426</v>
      </c>
      <c r="H249" s="118" t="s">
        <v>594</v>
      </c>
      <c r="K249" s="118" t="s">
        <v>280</v>
      </c>
      <c r="L249" s="118" t="s">
        <v>1951</v>
      </c>
      <c r="M249" s="117" t="s">
        <v>3129</v>
      </c>
      <c r="N249" s="117" t="s">
        <v>2855</v>
      </c>
      <c r="Z249" s="118" t="s">
        <v>282</v>
      </c>
      <c r="AC249" s="117" t="s">
        <v>791</v>
      </c>
      <c r="AH249" s="118" t="s">
        <v>793</v>
      </c>
      <c r="AI249" s="118" t="s">
        <v>1952</v>
      </c>
      <c r="AM249" s="117" t="s">
        <v>587</v>
      </c>
      <c r="AN249" s="120">
        <v>40067.333333333328</v>
      </c>
      <c r="AO249" s="119">
        <v>44211</v>
      </c>
    </row>
    <row r="250" spans="1:41" ht="27.6" customHeight="1">
      <c r="A250" s="117">
        <v>1278</v>
      </c>
      <c r="B250" s="118" t="s">
        <v>1499</v>
      </c>
      <c r="C250" s="118" t="s">
        <v>2849</v>
      </c>
      <c r="E250" s="118" t="s">
        <v>3393</v>
      </c>
      <c r="F250" s="118" t="s">
        <v>3287</v>
      </c>
      <c r="G250" s="118" t="s">
        <v>1500</v>
      </c>
      <c r="H250" s="118" t="s">
        <v>968</v>
      </c>
      <c r="I250" s="119">
        <v>42380</v>
      </c>
      <c r="J250" s="119">
        <v>42416</v>
      </c>
      <c r="K250" s="118" t="s">
        <v>1456</v>
      </c>
      <c r="L250" s="118" t="s">
        <v>2380</v>
      </c>
      <c r="M250" s="117" t="s">
        <v>1082</v>
      </c>
      <c r="N250" s="117" t="s">
        <v>1297</v>
      </c>
      <c r="O250" s="118" t="s">
        <v>291</v>
      </c>
      <c r="P250" s="118" t="s">
        <v>2381</v>
      </c>
      <c r="Q250" s="117" t="s">
        <v>2382</v>
      </c>
      <c r="R250" s="117" t="s">
        <v>416</v>
      </c>
      <c r="S250" s="117" t="s">
        <v>793</v>
      </c>
      <c r="T250" s="117" t="s">
        <v>1805</v>
      </c>
      <c r="U250" s="117" t="s">
        <v>1808</v>
      </c>
      <c r="V250" s="118" t="s">
        <v>1501</v>
      </c>
      <c r="W250" s="118" t="s">
        <v>1503</v>
      </c>
      <c r="X250" s="117" t="s">
        <v>793</v>
      </c>
      <c r="Y250" s="117" t="s">
        <v>416</v>
      </c>
      <c r="Z250" s="118" t="s">
        <v>1587</v>
      </c>
      <c r="AA250" s="117" t="s">
        <v>587</v>
      </c>
      <c r="AC250" s="117" t="s">
        <v>431</v>
      </c>
      <c r="AD250" s="117" t="s">
        <v>822</v>
      </c>
      <c r="AE250" s="117" t="s">
        <v>120</v>
      </c>
      <c r="AF250" s="117" t="s">
        <v>1132</v>
      </c>
      <c r="AG250" s="117" t="s">
        <v>140</v>
      </c>
      <c r="AI250" s="118" t="s">
        <v>1502</v>
      </c>
      <c r="AM250" s="117" t="s">
        <v>416</v>
      </c>
      <c r="AN250" s="120">
        <v>42380.333333333328</v>
      </c>
      <c r="AO250" s="119">
        <v>42750</v>
      </c>
    </row>
    <row r="251" spans="1:41" ht="27.6" customHeight="1">
      <c r="A251" s="117">
        <v>1260</v>
      </c>
      <c r="B251" s="118" t="s">
        <v>1444</v>
      </c>
      <c r="C251" s="118" t="s">
        <v>2849</v>
      </c>
      <c r="E251" s="118" t="s">
        <v>3393</v>
      </c>
      <c r="F251" s="118" t="s">
        <v>3286</v>
      </c>
      <c r="G251" s="118" t="s">
        <v>1445</v>
      </c>
      <c r="H251" s="118" t="s">
        <v>968</v>
      </c>
      <c r="I251" s="119">
        <v>42486</v>
      </c>
      <c r="J251" s="119">
        <v>42492</v>
      </c>
      <c r="K251" s="118" t="s">
        <v>280</v>
      </c>
      <c r="L251" s="118" t="s">
        <v>2417</v>
      </c>
      <c r="M251" s="117" t="s">
        <v>1141</v>
      </c>
      <c r="N251" s="117" t="s">
        <v>1384</v>
      </c>
      <c r="O251" s="118" t="s">
        <v>283</v>
      </c>
      <c r="P251" s="118" t="s">
        <v>2260</v>
      </c>
      <c r="R251" s="117" t="s">
        <v>587</v>
      </c>
      <c r="S251" s="117" t="s">
        <v>793</v>
      </c>
      <c r="T251" s="117" t="s">
        <v>793</v>
      </c>
      <c r="U251" s="117" t="s">
        <v>793</v>
      </c>
      <c r="V251" s="118" t="s">
        <v>1446</v>
      </c>
      <c r="W251" s="118" t="s">
        <v>1486</v>
      </c>
      <c r="X251" s="117" t="s">
        <v>285</v>
      </c>
      <c r="Y251" s="117" t="s">
        <v>285</v>
      </c>
      <c r="Z251" s="118" t="s">
        <v>1587</v>
      </c>
      <c r="AA251" s="117" t="s">
        <v>587</v>
      </c>
      <c r="AC251" s="117" t="s">
        <v>967</v>
      </c>
      <c r="AE251" s="117" t="s">
        <v>1447</v>
      </c>
      <c r="AF251" s="117" t="s">
        <v>274</v>
      </c>
      <c r="AG251" s="117" t="s">
        <v>290</v>
      </c>
      <c r="AM251" s="117" t="s">
        <v>416</v>
      </c>
      <c r="AN251" s="120">
        <v>42486.333333333328</v>
      </c>
      <c r="AO251" s="119">
        <v>43119</v>
      </c>
    </row>
    <row r="252" spans="1:41" ht="27.6" customHeight="1">
      <c r="A252" s="117">
        <v>1290</v>
      </c>
      <c r="B252" s="118" t="s">
        <v>1521</v>
      </c>
      <c r="C252" s="118" t="s">
        <v>2849</v>
      </c>
      <c r="D252" s="117" t="s">
        <v>3036</v>
      </c>
      <c r="E252" s="118" t="s">
        <v>3393</v>
      </c>
      <c r="F252" s="118" t="s">
        <v>3288</v>
      </c>
      <c r="G252" s="118" t="s">
        <v>1522</v>
      </c>
      <c r="H252" s="118" t="s">
        <v>968</v>
      </c>
      <c r="I252" s="119">
        <v>42720</v>
      </c>
      <c r="J252" s="119">
        <v>42776</v>
      </c>
      <c r="K252" s="118" t="s">
        <v>1456</v>
      </c>
      <c r="L252" s="118" t="s">
        <v>2460</v>
      </c>
      <c r="M252" s="117" t="s">
        <v>1082</v>
      </c>
      <c r="N252" s="117" t="s">
        <v>1140</v>
      </c>
      <c r="O252" s="118" t="s">
        <v>283</v>
      </c>
      <c r="P252" s="118" t="s">
        <v>2461</v>
      </c>
      <c r="Q252" s="117" t="s">
        <v>2462</v>
      </c>
      <c r="R252" s="117" t="s">
        <v>587</v>
      </c>
      <c r="S252" s="117" t="s">
        <v>793</v>
      </c>
      <c r="T252" s="117" t="s">
        <v>1809</v>
      </c>
      <c r="U252" s="117" t="s">
        <v>793</v>
      </c>
      <c r="V252" s="118" t="s">
        <v>1523</v>
      </c>
      <c r="W252" s="118" t="s">
        <v>3566</v>
      </c>
      <c r="X252" s="117" t="s">
        <v>285</v>
      </c>
      <c r="Y252" s="117" t="s">
        <v>416</v>
      </c>
      <c r="Z252" s="118" t="s">
        <v>1810</v>
      </c>
      <c r="AA252" s="117" t="s">
        <v>587</v>
      </c>
      <c r="AB252" s="118" t="s">
        <v>2463</v>
      </c>
      <c r="AC252" s="117" t="s">
        <v>431</v>
      </c>
      <c r="AD252" s="117" t="s">
        <v>822</v>
      </c>
      <c r="AI252" s="118" t="s">
        <v>2464</v>
      </c>
      <c r="AJ252" s="117" t="s">
        <v>1565</v>
      </c>
      <c r="AK252" s="117" t="s">
        <v>3402</v>
      </c>
      <c r="AL252" s="117" t="s">
        <v>1565</v>
      </c>
      <c r="AM252" s="117" t="s">
        <v>416</v>
      </c>
      <c r="AN252" s="120">
        <v>42653.333333333328</v>
      </c>
      <c r="AO252" s="119">
        <v>42750</v>
      </c>
    </row>
    <row r="253" spans="1:41" ht="27.6" customHeight="1">
      <c r="A253" s="117">
        <v>1366</v>
      </c>
      <c r="B253" s="118" t="s">
        <v>2852</v>
      </c>
      <c r="C253" s="118" t="s">
        <v>2849</v>
      </c>
      <c r="D253" s="117" t="s">
        <v>3037</v>
      </c>
      <c r="E253" s="118" t="s">
        <v>3393</v>
      </c>
      <c r="F253" s="118" t="s">
        <v>3289</v>
      </c>
      <c r="G253" s="118" t="s">
        <v>2853</v>
      </c>
      <c r="H253" s="118" t="s">
        <v>968</v>
      </c>
      <c r="I253" s="119">
        <v>43033</v>
      </c>
      <c r="J253" s="119">
        <v>43055</v>
      </c>
      <c r="K253" s="118" t="s">
        <v>1456</v>
      </c>
      <c r="L253" s="118" t="s">
        <v>2854</v>
      </c>
      <c r="M253" s="117" t="s">
        <v>1139</v>
      </c>
      <c r="N253" s="117" t="s">
        <v>2855</v>
      </c>
      <c r="O253" s="118" t="s">
        <v>283</v>
      </c>
      <c r="P253" s="118" t="s">
        <v>2856</v>
      </c>
      <c r="Q253" s="117" t="s">
        <v>2857</v>
      </c>
      <c r="R253" s="117" t="s">
        <v>587</v>
      </c>
      <c r="S253" s="117" t="s">
        <v>2858</v>
      </c>
      <c r="T253" s="117" t="s">
        <v>2859</v>
      </c>
      <c r="U253" s="117" t="s">
        <v>2860</v>
      </c>
      <c r="W253" s="118" t="s">
        <v>3567</v>
      </c>
      <c r="X253" s="117" t="s">
        <v>285</v>
      </c>
      <c r="Y253" s="117" t="s">
        <v>416</v>
      </c>
      <c r="Z253" s="118" t="s">
        <v>2400</v>
      </c>
      <c r="AA253" s="117" t="s">
        <v>587</v>
      </c>
      <c r="AC253" s="117" t="s">
        <v>431</v>
      </c>
      <c r="AD253" s="117" t="s">
        <v>822</v>
      </c>
      <c r="AE253" s="117" t="s">
        <v>293</v>
      </c>
      <c r="AF253" s="117" t="s">
        <v>135</v>
      </c>
      <c r="AG253" s="117" t="s">
        <v>140</v>
      </c>
      <c r="AH253" s="118" t="s">
        <v>3290</v>
      </c>
      <c r="AI253" s="118" t="s">
        <v>2861</v>
      </c>
      <c r="AJ253" s="117" t="s">
        <v>1565</v>
      </c>
      <c r="AK253" s="117" t="s">
        <v>3402</v>
      </c>
      <c r="AL253" s="117" t="s">
        <v>1566</v>
      </c>
      <c r="AM253" s="117" t="s">
        <v>416</v>
      </c>
      <c r="AN253" s="120">
        <v>43007.333333333328</v>
      </c>
      <c r="AO253" s="119">
        <v>43235</v>
      </c>
    </row>
    <row r="254" spans="1:41" ht="27.6" customHeight="1">
      <c r="A254" s="117">
        <v>1401</v>
      </c>
      <c r="B254" s="118" t="s">
        <v>3291</v>
      </c>
      <c r="C254" s="118" t="s">
        <v>2849</v>
      </c>
      <c r="D254" s="117" t="s">
        <v>3292</v>
      </c>
      <c r="E254" s="118" t="s">
        <v>3393</v>
      </c>
      <c r="F254" s="118" t="s">
        <v>3293</v>
      </c>
      <c r="G254" s="118" t="s">
        <v>3294</v>
      </c>
      <c r="H254" s="118" t="s">
        <v>968</v>
      </c>
      <c r="I254" s="119">
        <v>43166</v>
      </c>
      <c r="J254" s="119">
        <v>43201</v>
      </c>
      <c r="K254" s="118" t="s">
        <v>1456</v>
      </c>
      <c r="L254" s="118" t="s">
        <v>3295</v>
      </c>
      <c r="M254" s="117" t="s">
        <v>1140</v>
      </c>
      <c r="N254" s="117" t="s">
        <v>3296</v>
      </c>
      <c r="O254" s="118" t="s">
        <v>418</v>
      </c>
      <c r="P254" s="118" t="s">
        <v>3297</v>
      </c>
      <c r="Q254" s="117" t="s">
        <v>3298</v>
      </c>
      <c r="R254" s="117" t="s">
        <v>587</v>
      </c>
      <c r="S254" s="117" t="s">
        <v>3299</v>
      </c>
      <c r="T254" s="117" t="s">
        <v>3300</v>
      </c>
      <c r="U254" s="117" t="s">
        <v>3301</v>
      </c>
      <c r="V254" s="118" t="s">
        <v>712</v>
      </c>
      <c r="W254" s="118" t="s">
        <v>3568</v>
      </c>
      <c r="X254" s="117" t="s">
        <v>587</v>
      </c>
      <c r="Y254" s="117" t="s">
        <v>793</v>
      </c>
      <c r="Z254" s="118" t="s">
        <v>3302</v>
      </c>
      <c r="AA254" s="117" t="s">
        <v>587</v>
      </c>
      <c r="AB254" s="118" t="s">
        <v>3303</v>
      </c>
      <c r="AC254" s="117" t="s">
        <v>431</v>
      </c>
      <c r="AD254" s="117" t="s">
        <v>822</v>
      </c>
      <c r="AE254" s="117" t="s">
        <v>793</v>
      </c>
      <c r="AF254" s="117" t="s">
        <v>141</v>
      </c>
      <c r="AG254" s="117" t="s">
        <v>140</v>
      </c>
      <c r="AH254" s="118" t="s">
        <v>3844</v>
      </c>
      <c r="AJ254" s="117" t="s">
        <v>1565</v>
      </c>
      <c r="AK254" s="117" t="s">
        <v>1566</v>
      </c>
      <c r="AL254" s="117" t="s">
        <v>1565</v>
      </c>
      <c r="AM254" s="117" t="s">
        <v>416</v>
      </c>
      <c r="AN254" s="120">
        <v>43150.333333333328</v>
      </c>
      <c r="AO254" s="119">
        <v>43358</v>
      </c>
    </row>
    <row r="255" spans="1:41" ht="27.6" customHeight="1">
      <c r="A255" s="117">
        <v>1423</v>
      </c>
      <c r="B255" s="118" t="s">
        <v>3845</v>
      </c>
      <c r="C255" s="118" t="s">
        <v>2849</v>
      </c>
      <c r="D255" s="117" t="s">
        <v>324</v>
      </c>
      <c r="E255" s="118" t="s">
        <v>3393</v>
      </c>
      <c r="F255" s="118" t="s">
        <v>3846</v>
      </c>
      <c r="G255" s="118" t="s">
        <v>3847</v>
      </c>
      <c r="H255" s="118" t="s">
        <v>968</v>
      </c>
      <c r="I255" s="119">
        <v>43243</v>
      </c>
      <c r="J255" s="119">
        <v>43290</v>
      </c>
      <c r="K255" s="118" t="s">
        <v>1456</v>
      </c>
      <c r="L255" s="118" t="s">
        <v>3848</v>
      </c>
      <c r="M255" s="117" t="s">
        <v>1140</v>
      </c>
      <c r="N255" s="117" t="s">
        <v>3849</v>
      </c>
      <c r="O255" s="118" t="s">
        <v>418</v>
      </c>
      <c r="P255" s="118" t="s">
        <v>3850</v>
      </c>
      <c r="Q255" s="117" t="s">
        <v>3851</v>
      </c>
      <c r="R255" s="117" t="s">
        <v>587</v>
      </c>
      <c r="S255" s="117" t="s">
        <v>3852</v>
      </c>
      <c r="T255" s="117" t="s">
        <v>3853</v>
      </c>
      <c r="U255" s="117" t="s">
        <v>3854</v>
      </c>
      <c r="V255" s="118" t="s">
        <v>793</v>
      </c>
      <c r="W255" s="118" t="s">
        <v>3855</v>
      </c>
      <c r="X255" s="117" t="s">
        <v>285</v>
      </c>
      <c r="Y255" s="117" t="s">
        <v>416</v>
      </c>
      <c r="Z255" s="118" t="s">
        <v>3856</v>
      </c>
      <c r="AA255" s="117" t="s">
        <v>587</v>
      </c>
      <c r="AB255" s="118" t="s">
        <v>793</v>
      </c>
      <c r="AC255" s="117" t="s">
        <v>431</v>
      </c>
      <c r="AD255" s="117" t="s">
        <v>822</v>
      </c>
      <c r="AE255" s="117" t="s">
        <v>589</v>
      </c>
      <c r="AF255" s="117" t="s">
        <v>135</v>
      </c>
      <c r="AG255" s="117" t="s">
        <v>3857</v>
      </c>
      <c r="AI255" s="118" t="s">
        <v>3858</v>
      </c>
      <c r="AJ255" s="117" t="s">
        <v>1565</v>
      </c>
      <c r="AK255" s="117" t="s">
        <v>3402</v>
      </c>
      <c r="AL255" s="117" t="s">
        <v>1566</v>
      </c>
      <c r="AM255" s="117" t="s">
        <v>416</v>
      </c>
      <c r="AN255" s="120">
        <v>43250.333333333328</v>
      </c>
      <c r="AO255" s="119">
        <v>43358</v>
      </c>
    </row>
    <row r="256" spans="1:41" ht="27.6" customHeight="1">
      <c r="A256" s="117">
        <v>1432</v>
      </c>
      <c r="B256" s="118" t="s">
        <v>3859</v>
      </c>
      <c r="C256" s="118" t="s">
        <v>2849</v>
      </c>
      <c r="D256" s="117" t="s">
        <v>364</v>
      </c>
      <c r="E256" s="118" t="s">
        <v>3393</v>
      </c>
      <c r="F256" s="118" t="s">
        <v>3860</v>
      </c>
      <c r="G256" s="118" t="s">
        <v>3861</v>
      </c>
      <c r="H256" s="118" t="s">
        <v>968</v>
      </c>
      <c r="I256" s="119">
        <v>43296</v>
      </c>
      <c r="J256" s="119">
        <v>43313</v>
      </c>
      <c r="K256" s="118" t="s">
        <v>792</v>
      </c>
      <c r="L256" s="118" t="s">
        <v>3862</v>
      </c>
      <c r="M256" s="117" t="s">
        <v>1140</v>
      </c>
      <c r="N256" s="117" t="s">
        <v>1297</v>
      </c>
      <c r="O256" s="118" t="s">
        <v>283</v>
      </c>
      <c r="P256" s="118" t="s">
        <v>3863</v>
      </c>
      <c r="R256" s="117" t="s">
        <v>587</v>
      </c>
      <c r="T256" s="117" t="s">
        <v>3864</v>
      </c>
      <c r="U256" s="117" t="s">
        <v>3865</v>
      </c>
      <c r="V256" s="118" t="s">
        <v>3866</v>
      </c>
      <c r="W256" s="118" t="s">
        <v>3578</v>
      </c>
      <c r="X256" s="117" t="s">
        <v>587</v>
      </c>
      <c r="Y256" s="117" t="s">
        <v>416</v>
      </c>
      <c r="Z256" s="118" t="s">
        <v>706</v>
      </c>
      <c r="AA256" s="117" t="s">
        <v>587</v>
      </c>
      <c r="AC256" s="117" t="s">
        <v>431</v>
      </c>
      <c r="AD256" s="117" t="s">
        <v>822</v>
      </c>
      <c r="AE256" s="117" t="s">
        <v>793</v>
      </c>
      <c r="AF256" s="117" t="s">
        <v>141</v>
      </c>
      <c r="AG256" s="117" t="s">
        <v>140</v>
      </c>
      <c r="AI256" s="118" t="s">
        <v>3867</v>
      </c>
      <c r="AJ256" s="117" t="s">
        <v>1565</v>
      </c>
      <c r="AK256" s="117" t="s">
        <v>1566</v>
      </c>
      <c r="AL256" s="117" t="s">
        <v>1566</v>
      </c>
      <c r="AN256" s="120">
        <v>43284.333333333328</v>
      </c>
      <c r="AO256" s="119">
        <v>43358</v>
      </c>
    </row>
    <row r="257" spans="1:41" ht="27.6" customHeight="1">
      <c r="A257" s="117">
        <v>897</v>
      </c>
      <c r="B257" s="118" t="s">
        <v>197</v>
      </c>
      <c r="C257" s="118" t="s">
        <v>2849</v>
      </c>
      <c r="D257" s="117" t="s">
        <v>318</v>
      </c>
      <c r="E257" s="118" t="s">
        <v>3393</v>
      </c>
      <c r="F257" s="118" t="s">
        <v>3311</v>
      </c>
      <c r="G257" s="118" t="s">
        <v>192</v>
      </c>
      <c r="H257" s="118" t="s">
        <v>306</v>
      </c>
      <c r="I257" s="119">
        <v>41066</v>
      </c>
      <c r="J257" s="119">
        <v>41085</v>
      </c>
      <c r="K257" s="118" t="s">
        <v>1456</v>
      </c>
      <c r="L257" s="118" t="s">
        <v>2052</v>
      </c>
      <c r="M257" s="117" t="s">
        <v>1140</v>
      </c>
      <c r="N257" s="117" t="s">
        <v>1297</v>
      </c>
      <c r="O257" s="118" t="s">
        <v>418</v>
      </c>
      <c r="P257" s="118" t="s">
        <v>2053</v>
      </c>
      <c r="Q257" s="117" t="s">
        <v>2054</v>
      </c>
      <c r="W257" s="118" t="s">
        <v>3573</v>
      </c>
      <c r="X257" s="117" t="s">
        <v>793</v>
      </c>
      <c r="Z257" s="118" t="s">
        <v>979</v>
      </c>
      <c r="AB257" s="118" t="s">
        <v>1799</v>
      </c>
      <c r="AC257" s="117" t="s">
        <v>967</v>
      </c>
      <c r="AE257" s="117" t="s">
        <v>793</v>
      </c>
      <c r="AF257" s="117" t="s">
        <v>156</v>
      </c>
      <c r="AG257" s="117" t="s">
        <v>290</v>
      </c>
      <c r="AH257" s="118" t="s">
        <v>2055</v>
      </c>
      <c r="AI257" s="118" t="s">
        <v>3869</v>
      </c>
      <c r="AM257" s="117" t="s">
        <v>416</v>
      </c>
      <c r="AN257" s="120">
        <v>41061.333333333328</v>
      </c>
      <c r="AO257" s="119">
        <v>43361</v>
      </c>
    </row>
    <row r="258" spans="1:41" ht="27.6" customHeight="1">
      <c r="A258" s="117">
        <v>898</v>
      </c>
      <c r="B258" s="118" t="s">
        <v>191</v>
      </c>
      <c r="C258" s="118" t="s">
        <v>2849</v>
      </c>
      <c r="D258" s="117" t="s">
        <v>318</v>
      </c>
      <c r="E258" s="118" t="s">
        <v>3393</v>
      </c>
      <c r="F258" s="118" t="s">
        <v>3312</v>
      </c>
      <c r="G258" s="118" t="s">
        <v>192</v>
      </c>
      <c r="H258" s="118" t="s">
        <v>306</v>
      </c>
      <c r="I258" s="119">
        <v>41066</v>
      </c>
      <c r="J258" s="119">
        <v>41085</v>
      </c>
      <c r="K258" s="118" t="s">
        <v>1456</v>
      </c>
      <c r="L258" s="118" t="s">
        <v>2048</v>
      </c>
      <c r="M258" s="117" t="s">
        <v>1140</v>
      </c>
      <c r="N258" s="117" t="s">
        <v>1140</v>
      </c>
      <c r="O258" s="118" t="s">
        <v>418</v>
      </c>
      <c r="P258" s="118" t="s">
        <v>2049</v>
      </c>
      <c r="Q258" s="117" t="s">
        <v>2050</v>
      </c>
      <c r="W258" s="118" t="s">
        <v>3572</v>
      </c>
      <c r="X258" s="117" t="s">
        <v>793</v>
      </c>
      <c r="Z258" s="118" t="s">
        <v>979</v>
      </c>
      <c r="AB258" s="118" t="s">
        <v>1799</v>
      </c>
      <c r="AC258" s="117" t="s">
        <v>967</v>
      </c>
      <c r="AE258" s="117" t="s">
        <v>793</v>
      </c>
      <c r="AF258" s="117" t="s">
        <v>156</v>
      </c>
      <c r="AG258" s="117" t="s">
        <v>290</v>
      </c>
      <c r="AH258" s="118" t="s">
        <v>2051</v>
      </c>
      <c r="AI258" s="118" t="s">
        <v>3868</v>
      </c>
      <c r="AM258" s="117" t="s">
        <v>416</v>
      </c>
      <c r="AN258" s="120">
        <v>41061.333333333328</v>
      </c>
      <c r="AO258" s="119">
        <v>43356</v>
      </c>
    </row>
    <row r="259" spans="1:41" ht="27.6" customHeight="1">
      <c r="A259" s="117">
        <v>1208</v>
      </c>
      <c r="B259" s="118" t="s">
        <v>1504</v>
      </c>
      <c r="C259" s="118" t="s">
        <v>2849</v>
      </c>
      <c r="D259" s="117" t="s">
        <v>330</v>
      </c>
      <c r="E259" s="118" t="s">
        <v>3393</v>
      </c>
      <c r="F259" s="118" t="s">
        <v>3318</v>
      </c>
      <c r="G259" s="118" t="s">
        <v>1345</v>
      </c>
      <c r="H259" s="118" t="s">
        <v>306</v>
      </c>
      <c r="I259" s="119">
        <v>42390</v>
      </c>
      <c r="J259" s="119">
        <v>42534</v>
      </c>
      <c r="K259" s="118" t="s">
        <v>1456</v>
      </c>
      <c r="L259" s="118" t="s">
        <v>2361</v>
      </c>
      <c r="M259" s="117" t="s">
        <v>1140</v>
      </c>
      <c r="N259" s="117" t="s">
        <v>1487</v>
      </c>
      <c r="O259" s="118" t="s">
        <v>418</v>
      </c>
      <c r="P259" s="118" t="s">
        <v>2362</v>
      </c>
      <c r="Q259" s="117" t="s">
        <v>2363</v>
      </c>
      <c r="R259" s="117" t="s">
        <v>587</v>
      </c>
      <c r="S259" s="117" t="s">
        <v>793</v>
      </c>
      <c r="T259" s="117" t="s">
        <v>1805</v>
      </c>
      <c r="U259" s="117" t="s">
        <v>1798</v>
      </c>
      <c r="V259" s="118" t="s">
        <v>1346</v>
      </c>
      <c r="W259" s="118" t="s">
        <v>3577</v>
      </c>
      <c r="X259" s="117" t="s">
        <v>587</v>
      </c>
      <c r="Y259" s="117" t="s">
        <v>416</v>
      </c>
      <c r="Z259" s="118" t="s">
        <v>409</v>
      </c>
      <c r="AA259" s="117" t="s">
        <v>587</v>
      </c>
      <c r="AB259" s="118" t="s">
        <v>793</v>
      </c>
      <c r="AC259" s="117" t="s">
        <v>431</v>
      </c>
      <c r="AD259" s="117" t="s">
        <v>822</v>
      </c>
      <c r="AE259" s="117" t="s">
        <v>793</v>
      </c>
      <c r="AF259" s="117" t="s">
        <v>274</v>
      </c>
      <c r="AG259" s="117" t="s">
        <v>290</v>
      </c>
      <c r="AI259" s="118" t="s">
        <v>3870</v>
      </c>
      <c r="AM259" s="117" t="s">
        <v>416</v>
      </c>
      <c r="AN259" s="120">
        <v>42293.333333333328</v>
      </c>
      <c r="AO259" s="119">
        <v>43336</v>
      </c>
    </row>
    <row r="260" spans="1:41" ht="27.6" customHeight="1">
      <c r="A260" s="117">
        <v>1293</v>
      </c>
      <c r="B260" s="118" t="s">
        <v>1524</v>
      </c>
      <c r="C260" s="118" t="s">
        <v>2849</v>
      </c>
      <c r="D260" s="117" t="s">
        <v>364</v>
      </c>
      <c r="E260" s="118" t="s">
        <v>3393</v>
      </c>
      <c r="F260" s="118" t="s">
        <v>3304</v>
      </c>
      <c r="G260" s="118" t="s">
        <v>1525</v>
      </c>
      <c r="H260" s="118" t="s">
        <v>3016</v>
      </c>
      <c r="I260" s="119">
        <v>42632</v>
      </c>
      <c r="J260" s="119">
        <v>42647</v>
      </c>
      <c r="K260" s="118" t="s">
        <v>1456</v>
      </c>
      <c r="L260" s="118" t="s">
        <v>2476</v>
      </c>
      <c r="M260" s="117" t="s">
        <v>1140</v>
      </c>
      <c r="N260" s="117" t="s">
        <v>1384</v>
      </c>
      <c r="O260" s="118" t="s">
        <v>418</v>
      </c>
      <c r="P260" s="118" t="s">
        <v>1811</v>
      </c>
      <c r="Q260" s="117" t="s">
        <v>2477</v>
      </c>
      <c r="R260" s="117" t="s">
        <v>587</v>
      </c>
      <c r="S260" s="117" t="s">
        <v>712</v>
      </c>
      <c r="T260" s="117" t="s">
        <v>1812</v>
      </c>
      <c r="U260" s="117" t="s">
        <v>2478</v>
      </c>
      <c r="V260" s="118" t="s">
        <v>1526</v>
      </c>
      <c r="W260" s="118" t="s">
        <v>3569</v>
      </c>
      <c r="X260" s="117" t="s">
        <v>587</v>
      </c>
      <c r="Y260" s="117" t="s">
        <v>416</v>
      </c>
      <c r="Z260" s="118" t="s">
        <v>979</v>
      </c>
      <c r="AA260" s="117" t="s">
        <v>587</v>
      </c>
      <c r="AB260" s="118" t="s">
        <v>2479</v>
      </c>
      <c r="AC260" s="117" t="s">
        <v>431</v>
      </c>
      <c r="AD260" s="117" t="s">
        <v>822</v>
      </c>
      <c r="AH260" s="118" t="s">
        <v>2729</v>
      </c>
      <c r="AI260" s="118" t="s">
        <v>3305</v>
      </c>
      <c r="AJ260" s="117" t="s">
        <v>1565</v>
      </c>
      <c r="AK260" s="117" t="s">
        <v>1566</v>
      </c>
      <c r="AM260" s="117" t="s">
        <v>416</v>
      </c>
      <c r="AN260" s="120">
        <v>42654.333333333328</v>
      </c>
      <c r="AO260" s="119">
        <v>43358</v>
      </c>
    </row>
    <row r="261" spans="1:41" ht="27.6" customHeight="1">
      <c r="A261" s="117">
        <v>1342</v>
      </c>
      <c r="B261" s="118" t="s">
        <v>2720</v>
      </c>
      <c r="C261" s="118" t="s">
        <v>2849</v>
      </c>
      <c r="D261" s="117" t="s">
        <v>3038</v>
      </c>
      <c r="E261" s="118" t="s">
        <v>3393</v>
      </c>
      <c r="F261" s="118" t="s">
        <v>3306</v>
      </c>
      <c r="G261" s="118" t="s">
        <v>2721</v>
      </c>
      <c r="H261" s="118" t="s">
        <v>1461</v>
      </c>
      <c r="I261" s="119">
        <v>43042</v>
      </c>
      <c r="J261" s="119">
        <v>43090</v>
      </c>
      <c r="K261" s="118" t="s">
        <v>1456</v>
      </c>
      <c r="L261" s="118" t="s">
        <v>2850</v>
      </c>
      <c r="M261" s="117" t="s">
        <v>1139</v>
      </c>
      <c r="N261" s="117" t="s">
        <v>1139</v>
      </c>
      <c r="O261" s="118" t="s">
        <v>292</v>
      </c>
      <c r="P261" s="118" t="s">
        <v>2722</v>
      </c>
      <c r="Q261" s="117" t="s">
        <v>2723</v>
      </c>
      <c r="R261" s="117" t="s">
        <v>587</v>
      </c>
      <c r="S261" s="117" t="s">
        <v>2724</v>
      </c>
      <c r="T261" s="117" t="s">
        <v>2725</v>
      </c>
      <c r="U261" s="117" t="s">
        <v>793</v>
      </c>
      <c r="V261" s="118" t="s">
        <v>793</v>
      </c>
      <c r="W261" s="118" t="s">
        <v>2726</v>
      </c>
      <c r="X261" s="117" t="s">
        <v>793</v>
      </c>
      <c r="Y261" s="117" t="s">
        <v>416</v>
      </c>
      <c r="Z261" s="118" t="s">
        <v>2647</v>
      </c>
      <c r="AA261" s="117" t="s">
        <v>587</v>
      </c>
      <c r="AB261" s="118" t="s">
        <v>2727</v>
      </c>
      <c r="AC261" s="117" t="s">
        <v>431</v>
      </c>
      <c r="AD261" s="117" t="s">
        <v>822</v>
      </c>
      <c r="AH261" s="118" t="s">
        <v>3307</v>
      </c>
      <c r="AI261" s="118" t="s">
        <v>2728</v>
      </c>
      <c r="AJ261" s="117" t="s">
        <v>1565</v>
      </c>
      <c r="AK261" s="117" t="s">
        <v>3402</v>
      </c>
      <c r="AL261" s="117" t="s">
        <v>1565</v>
      </c>
      <c r="AM261" s="117" t="s">
        <v>416</v>
      </c>
      <c r="AN261" s="120">
        <v>42899.333333333328</v>
      </c>
      <c r="AO261" s="119">
        <v>43235</v>
      </c>
    </row>
    <row r="262" spans="1:41" ht="27.6" customHeight="1">
      <c r="A262" s="117">
        <v>859</v>
      </c>
      <c r="B262" s="118" t="s">
        <v>1005</v>
      </c>
      <c r="C262" s="118" t="s">
        <v>2849</v>
      </c>
      <c r="D262" s="117" t="s">
        <v>330</v>
      </c>
      <c r="E262" s="118" t="s">
        <v>3393</v>
      </c>
      <c r="F262" s="118" t="s">
        <v>3310</v>
      </c>
      <c r="G262" s="118" t="s">
        <v>424</v>
      </c>
      <c r="H262" s="118" t="s">
        <v>1462</v>
      </c>
      <c r="I262" s="119">
        <v>40952</v>
      </c>
      <c r="J262" s="119">
        <v>40959</v>
      </c>
      <c r="K262" s="118" t="s">
        <v>1463</v>
      </c>
      <c r="L262" s="118" t="s">
        <v>2019</v>
      </c>
      <c r="M262" s="117" t="s">
        <v>1307</v>
      </c>
      <c r="N262" s="117" t="s">
        <v>1487</v>
      </c>
      <c r="O262" s="118" t="s">
        <v>418</v>
      </c>
      <c r="P262" s="118" t="s">
        <v>2020</v>
      </c>
      <c r="Q262" s="117" t="s">
        <v>2021</v>
      </c>
      <c r="R262" s="117" t="s">
        <v>587</v>
      </c>
      <c r="S262" s="117" t="s">
        <v>793</v>
      </c>
      <c r="T262" s="117" t="s">
        <v>1797</v>
      </c>
      <c r="U262" s="117" t="s">
        <v>1798</v>
      </c>
      <c r="V262" s="118" t="s">
        <v>712</v>
      </c>
      <c r="W262" s="118" t="s">
        <v>3570</v>
      </c>
      <c r="X262" s="117" t="s">
        <v>587</v>
      </c>
      <c r="Y262" s="117" t="s">
        <v>416</v>
      </c>
      <c r="Z262" s="118" t="s">
        <v>409</v>
      </c>
      <c r="AA262" s="117" t="s">
        <v>587</v>
      </c>
      <c r="AB262" s="118" t="s">
        <v>203</v>
      </c>
      <c r="AC262" s="117" t="s">
        <v>431</v>
      </c>
      <c r="AD262" s="117" t="s">
        <v>822</v>
      </c>
      <c r="AE262" s="117" t="s">
        <v>293</v>
      </c>
      <c r="AF262" s="117" t="s">
        <v>145</v>
      </c>
      <c r="AG262" s="117" t="s">
        <v>140</v>
      </c>
      <c r="AH262" s="118" t="s">
        <v>2022</v>
      </c>
      <c r="AI262" s="118" t="s">
        <v>3039</v>
      </c>
      <c r="AJ262" s="117" t="s">
        <v>1566</v>
      </c>
      <c r="AK262" s="117" t="s">
        <v>1566</v>
      </c>
      <c r="AM262" s="117" t="s">
        <v>416</v>
      </c>
      <c r="AN262" s="120">
        <v>40940.333333333328</v>
      </c>
      <c r="AO262" s="119">
        <v>43726</v>
      </c>
    </row>
    <row r="263" spans="1:41" ht="27.6" customHeight="1">
      <c r="A263" s="117">
        <v>860</v>
      </c>
      <c r="B263" s="118" t="s">
        <v>1040</v>
      </c>
      <c r="C263" s="118" t="s">
        <v>2849</v>
      </c>
      <c r="D263" s="117" t="s">
        <v>330</v>
      </c>
      <c r="E263" s="118" t="s">
        <v>3393</v>
      </c>
      <c r="F263" s="118" t="s">
        <v>2851</v>
      </c>
      <c r="G263" s="118" t="s">
        <v>424</v>
      </c>
      <c r="H263" s="118" t="s">
        <v>1462</v>
      </c>
      <c r="I263" s="119">
        <v>40952</v>
      </c>
      <c r="J263" s="119">
        <v>40959</v>
      </c>
      <c r="K263" s="118" t="s">
        <v>1463</v>
      </c>
      <c r="L263" s="118" t="s">
        <v>2023</v>
      </c>
      <c r="M263" s="117" t="s">
        <v>66</v>
      </c>
      <c r="N263" s="117" t="s">
        <v>66</v>
      </c>
      <c r="O263" s="118" t="s">
        <v>418</v>
      </c>
      <c r="P263" s="118" t="s">
        <v>2024</v>
      </c>
      <c r="Q263" s="117" t="s">
        <v>2021</v>
      </c>
      <c r="V263" s="118" t="s">
        <v>712</v>
      </c>
      <c r="W263" s="118" t="s">
        <v>3571</v>
      </c>
      <c r="X263" s="117" t="s">
        <v>793</v>
      </c>
      <c r="Z263" s="118" t="s">
        <v>409</v>
      </c>
      <c r="AB263" s="118" t="s">
        <v>203</v>
      </c>
      <c r="AC263" s="117" t="s">
        <v>431</v>
      </c>
      <c r="AD263" s="117" t="s">
        <v>822</v>
      </c>
      <c r="AE263" s="117" t="s">
        <v>293</v>
      </c>
      <c r="AF263" s="117" t="s">
        <v>145</v>
      </c>
      <c r="AG263" s="117" t="s">
        <v>140</v>
      </c>
      <c r="AH263" s="118" t="s">
        <v>2025</v>
      </c>
      <c r="AI263" s="118" t="s">
        <v>2026</v>
      </c>
      <c r="AM263" s="117" t="s">
        <v>416</v>
      </c>
      <c r="AN263" s="120">
        <v>40940.333333333328</v>
      </c>
      <c r="AO263" s="119">
        <v>42779</v>
      </c>
    </row>
    <row r="264" spans="1:41" ht="27.6" customHeight="1">
      <c r="A264" s="117">
        <v>1002</v>
      </c>
      <c r="B264" s="118" t="s">
        <v>1154</v>
      </c>
      <c r="C264" s="118" t="s">
        <v>2849</v>
      </c>
      <c r="D264" s="117" t="s">
        <v>330</v>
      </c>
      <c r="E264" s="118" t="s">
        <v>3393</v>
      </c>
      <c r="F264" s="118" t="s">
        <v>3313</v>
      </c>
      <c r="G264" s="118" t="s">
        <v>1155</v>
      </c>
      <c r="H264" s="118" t="s">
        <v>1462</v>
      </c>
      <c r="I264" s="119">
        <v>42128</v>
      </c>
      <c r="J264" s="119">
        <v>42137</v>
      </c>
      <c r="K264" s="118" t="s">
        <v>1456</v>
      </c>
      <c r="L264" s="118" t="s">
        <v>2105</v>
      </c>
      <c r="M264" s="117" t="s">
        <v>1468</v>
      </c>
      <c r="N264" s="117" t="s">
        <v>1468</v>
      </c>
      <c r="O264" s="118" t="s">
        <v>820</v>
      </c>
      <c r="P264" s="118" t="s">
        <v>1800</v>
      </c>
      <c r="Q264" s="117" t="s">
        <v>2106</v>
      </c>
      <c r="R264" s="117" t="s">
        <v>793</v>
      </c>
      <c r="V264" s="118" t="s">
        <v>2107</v>
      </c>
      <c r="W264" s="118" t="s">
        <v>3574</v>
      </c>
      <c r="X264" s="117" t="s">
        <v>793</v>
      </c>
      <c r="Z264" s="118" t="s">
        <v>409</v>
      </c>
      <c r="AA264" s="117" t="s">
        <v>587</v>
      </c>
      <c r="AB264" s="118" t="s">
        <v>1801</v>
      </c>
      <c r="AC264" s="117" t="s">
        <v>431</v>
      </c>
      <c r="AD264" s="117" t="s">
        <v>822</v>
      </c>
      <c r="AE264" s="117" t="s">
        <v>109</v>
      </c>
      <c r="AF264" s="117" t="s">
        <v>141</v>
      </c>
      <c r="AG264" s="117" t="s">
        <v>417</v>
      </c>
      <c r="AH264" s="118" t="s">
        <v>2108</v>
      </c>
      <c r="AI264" s="118" t="s">
        <v>2754</v>
      </c>
      <c r="AM264" s="117" t="s">
        <v>416</v>
      </c>
      <c r="AN264" s="120">
        <v>41408.333333333328</v>
      </c>
      <c r="AO264" s="119">
        <v>43830</v>
      </c>
    </row>
    <row r="265" spans="1:41" ht="27.6" customHeight="1">
      <c r="A265" s="117">
        <v>1069</v>
      </c>
      <c r="B265" s="118" t="s">
        <v>1212</v>
      </c>
      <c r="C265" s="118" t="s">
        <v>2849</v>
      </c>
      <c r="D265" s="117" t="s">
        <v>2958</v>
      </c>
      <c r="E265" s="118" t="s">
        <v>3393</v>
      </c>
      <c r="F265" s="118" t="s">
        <v>3314</v>
      </c>
      <c r="G265" s="118" t="s">
        <v>1213</v>
      </c>
      <c r="H265" s="118" t="s">
        <v>1462</v>
      </c>
      <c r="I265" s="119">
        <v>41827</v>
      </c>
      <c r="J265" s="119">
        <v>41848</v>
      </c>
      <c r="K265" s="118" t="s">
        <v>1456</v>
      </c>
      <c r="L265" s="118" t="s">
        <v>2199</v>
      </c>
      <c r="M265" s="117" t="s">
        <v>1297</v>
      </c>
      <c r="N265" s="117" t="s">
        <v>1297</v>
      </c>
      <c r="O265" s="118" t="s">
        <v>418</v>
      </c>
      <c r="P265" s="118" t="s">
        <v>1802</v>
      </c>
      <c r="Q265" s="117" t="s">
        <v>2200</v>
      </c>
      <c r="V265" s="118" t="s">
        <v>1803</v>
      </c>
      <c r="W265" s="118" t="s">
        <v>3575</v>
      </c>
      <c r="X265" s="117" t="s">
        <v>285</v>
      </c>
      <c r="Z265" s="118" t="s">
        <v>279</v>
      </c>
      <c r="AA265" s="117" t="s">
        <v>587</v>
      </c>
      <c r="AB265" s="118" t="s">
        <v>2201</v>
      </c>
      <c r="AC265" s="117" t="s">
        <v>431</v>
      </c>
      <c r="AD265" s="117" t="s">
        <v>822</v>
      </c>
      <c r="AE265" s="117" t="s">
        <v>589</v>
      </c>
      <c r="AF265" s="117" t="s">
        <v>141</v>
      </c>
      <c r="AG265" s="117" t="s">
        <v>147</v>
      </c>
      <c r="AH265" s="118" t="s">
        <v>2202</v>
      </c>
      <c r="AI265" s="118" t="s">
        <v>3315</v>
      </c>
      <c r="AM265" s="117" t="s">
        <v>416</v>
      </c>
      <c r="AN265" s="120">
        <v>41673.333333333328</v>
      </c>
      <c r="AO265" s="119">
        <v>43485</v>
      </c>
    </row>
    <row r="266" spans="1:41" ht="27.6" customHeight="1">
      <c r="A266" s="117">
        <v>1112</v>
      </c>
      <c r="B266" s="118" t="s">
        <v>19</v>
      </c>
      <c r="C266" s="118" t="s">
        <v>2849</v>
      </c>
      <c r="D266" s="117" t="s">
        <v>330</v>
      </c>
      <c r="E266" s="118" t="s">
        <v>3393</v>
      </c>
      <c r="F266" s="118" t="s">
        <v>3316</v>
      </c>
      <c r="G266" s="118" t="s">
        <v>20</v>
      </c>
      <c r="H266" s="118" t="s">
        <v>1462</v>
      </c>
      <c r="I266" s="119">
        <v>42513</v>
      </c>
      <c r="J266" s="119">
        <v>42570</v>
      </c>
      <c r="K266" s="118" t="s">
        <v>1456</v>
      </c>
      <c r="L266" s="118" t="s">
        <v>2249</v>
      </c>
      <c r="M266" s="117" t="s">
        <v>1379</v>
      </c>
      <c r="N266" s="117" t="s">
        <v>1379</v>
      </c>
      <c r="O266" s="118" t="s">
        <v>418</v>
      </c>
      <c r="P266" s="118" t="s">
        <v>1804</v>
      </c>
      <c r="Q266" s="117" t="s">
        <v>2250</v>
      </c>
      <c r="V266" s="118" t="s">
        <v>21</v>
      </c>
      <c r="W266" s="118" t="s">
        <v>3576</v>
      </c>
      <c r="X266" s="117" t="s">
        <v>793</v>
      </c>
      <c r="Y266" s="117" t="s">
        <v>793</v>
      </c>
      <c r="Z266" s="118" t="s">
        <v>409</v>
      </c>
      <c r="AA266" s="117" t="s">
        <v>587</v>
      </c>
      <c r="AC266" s="117" t="s">
        <v>431</v>
      </c>
      <c r="AD266" s="117" t="s">
        <v>822</v>
      </c>
      <c r="AE266" s="117" t="s">
        <v>980</v>
      </c>
      <c r="AF266" s="117" t="s">
        <v>274</v>
      </c>
      <c r="AG266" s="117" t="s">
        <v>140</v>
      </c>
      <c r="AH266" s="118" t="s">
        <v>3040</v>
      </c>
      <c r="AI266" s="118" t="s">
        <v>3317</v>
      </c>
      <c r="AJ266" s="117" t="s">
        <v>1565</v>
      </c>
      <c r="AK266" s="117" t="s">
        <v>1566</v>
      </c>
      <c r="AM266" s="117" t="s">
        <v>416</v>
      </c>
      <c r="AN266" s="120">
        <v>41778.333333333328</v>
      </c>
      <c r="AO266" s="119">
        <v>43540</v>
      </c>
    </row>
    <row r="267" spans="1:41" ht="27.6" customHeight="1">
      <c r="A267" s="117">
        <v>1216</v>
      </c>
      <c r="B267" s="118" t="s">
        <v>1342</v>
      </c>
      <c r="C267" s="118" t="s">
        <v>2849</v>
      </c>
      <c r="D267" s="117" t="s">
        <v>330</v>
      </c>
      <c r="E267" s="118" t="s">
        <v>3393</v>
      </c>
      <c r="F267" s="118" t="s">
        <v>3319</v>
      </c>
      <c r="G267" s="118" t="s">
        <v>1343</v>
      </c>
      <c r="H267" s="118" t="s">
        <v>1462</v>
      </c>
      <c r="I267" s="119">
        <v>42320</v>
      </c>
      <c r="J267" s="119">
        <v>42360</v>
      </c>
      <c r="K267" s="118" t="s">
        <v>1456</v>
      </c>
      <c r="L267" s="118" t="s">
        <v>2369</v>
      </c>
      <c r="M267" s="117" t="s">
        <v>1468</v>
      </c>
      <c r="N267" s="117" t="s">
        <v>1468</v>
      </c>
      <c r="O267" s="118" t="s">
        <v>269</v>
      </c>
      <c r="P267" s="118" t="s">
        <v>2370</v>
      </c>
      <c r="Q267" s="117" t="s">
        <v>2371</v>
      </c>
      <c r="R267" s="117" t="s">
        <v>587</v>
      </c>
      <c r="S267" s="117" t="s">
        <v>1806</v>
      </c>
      <c r="T267" s="117" t="s">
        <v>1807</v>
      </c>
      <c r="U267" s="117" t="s">
        <v>2372</v>
      </c>
      <c r="V267" s="118" t="s">
        <v>3578</v>
      </c>
      <c r="W267" s="118" t="s">
        <v>3579</v>
      </c>
      <c r="X267" s="117" t="s">
        <v>285</v>
      </c>
      <c r="Y267" s="117" t="s">
        <v>416</v>
      </c>
      <c r="Z267" s="118" t="s">
        <v>1787</v>
      </c>
      <c r="AA267" s="117" t="s">
        <v>587</v>
      </c>
      <c r="AB267" s="118" t="s">
        <v>2373</v>
      </c>
      <c r="AC267" s="117" t="s">
        <v>431</v>
      </c>
      <c r="AD267" s="117" t="s">
        <v>822</v>
      </c>
      <c r="AE267" s="117" t="s">
        <v>1344</v>
      </c>
      <c r="AF267" s="117" t="s">
        <v>137</v>
      </c>
      <c r="AG267" s="117" t="s">
        <v>151</v>
      </c>
      <c r="AH267" s="118" t="s">
        <v>2731</v>
      </c>
      <c r="AI267" s="118" t="s">
        <v>3871</v>
      </c>
      <c r="AM267" s="117" t="s">
        <v>416</v>
      </c>
      <c r="AN267" s="120">
        <v>42299.333333333328</v>
      </c>
      <c r="AO267" s="119">
        <v>43853</v>
      </c>
    </row>
    <row r="268" spans="1:41" ht="27.6" customHeight="1">
      <c r="A268" s="117">
        <v>816</v>
      </c>
      <c r="B268" s="118" t="s">
        <v>2486</v>
      </c>
      <c r="C268" s="118" t="s">
        <v>2849</v>
      </c>
      <c r="E268" s="118" t="s">
        <v>3393</v>
      </c>
      <c r="F268" s="118" t="s">
        <v>3308</v>
      </c>
      <c r="G268" s="118" t="s">
        <v>424</v>
      </c>
      <c r="H268" s="118" t="s">
        <v>1462</v>
      </c>
      <c r="I268" s="119">
        <v>42750</v>
      </c>
      <c r="J268" s="119">
        <v>42776</v>
      </c>
      <c r="K268" s="118" t="s">
        <v>1463</v>
      </c>
      <c r="L268" s="118" t="s">
        <v>2487</v>
      </c>
      <c r="M268" s="117" t="s">
        <v>1487</v>
      </c>
      <c r="N268" s="117" t="s">
        <v>1487</v>
      </c>
      <c r="O268" s="118" t="s">
        <v>418</v>
      </c>
      <c r="P268" s="118" t="s">
        <v>2488</v>
      </c>
      <c r="Q268" s="117" t="s">
        <v>2489</v>
      </c>
      <c r="R268" s="117" t="s">
        <v>587</v>
      </c>
      <c r="S268" s="117" t="s">
        <v>793</v>
      </c>
      <c r="T268" s="117" t="s">
        <v>2490</v>
      </c>
      <c r="U268" s="117" t="s">
        <v>209</v>
      </c>
      <c r="V268" s="118" t="s">
        <v>712</v>
      </c>
      <c r="W268" s="118" t="s">
        <v>3580</v>
      </c>
      <c r="X268" s="117" t="s">
        <v>587</v>
      </c>
      <c r="Y268" s="117" t="s">
        <v>416</v>
      </c>
      <c r="Z268" s="118" t="s">
        <v>1796</v>
      </c>
      <c r="AB268" s="118" t="s">
        <v>203</v>
      </c>
      <c r="AC268" s="117" t="s">
        <v>431</v>
      </c>
      <c r="AD268" s="117" t="s">
        <v>822</v>
      </c>
      <c r="AE268" s="117" t="s">
        <v>293</v>
      </c>
      <c r="AF268" s="117" t="s">
        <v>145</v>
      </c>
      <c r="AG268" s="117" t="s">
        <v>140</v>
      </c>
      <c r="AH268" s="118" t="s">
        <v>2730</v>
      </c>
      <c r="AI268" s="118" t="s">
        <v>3309</v>
      </c>
      <c r="AM268" s="117" t="s">
        <v>416</v>
      </c>
      <c r="AN268" s="120">
        <v>42719.333333333328</v>
      </c>
      <c r="AO268" s="119">
        <v>43884</v>
      </c>
    </row>
    <row r="269" spans="1:41" ht="27.6" customHeight="1">
      <c r="A269" s="117">
        <v>635</v>
      </c>
      <c r="B269" s="118" t="s">
        <v>977</v>
      </c>
      <c r="C269" s="118" t="s">
        <v>328</v>
      </c>
      <c r="E269" s="118" t="s">
        <v>3780</v>
      </c>
      <c r="F269" s="118" t="s">
        <v>978</v>
      </c>
      <c r="G269" s="118" t="s">
        <v>390</v>
      </c>
      <c r="H269" s="118" t="s">
        <v>594</v>
      </c>
      <c r="L269" s="118" t="s">
        <v>1813</v>
      </c>
      <c r="M269" s="117" t="s">
        <v>66</v>
      </c>
      <c r="N269" s="117" t="s">
        <v>1139</v>
      </c>
      <c r="X269" s="117" t="s">
        <v>793</v>
      </c>
      <c r="Y269" s="117" t="s">
        <v>793</v>
      </c>
      <c r="AC269" s="117" t="s">
        <v>791</v>
      </c>
      <c r="AH269" s="118" t="s">
        <v>969</v>
      </c>
      <c r="AN269" s="120">
        <v>40235.333333333328</v>
      </c>
      <c r="AO269" s="119">
        <v>42863</v>
      </c>
    </row>
    <row r="270" spans="1:41" ht="27.6" customHeight="1">
      <c r="A270" s="117">
        <v>636</v>
      </c>
      <c r="B270" s="118" t="s">
        <v>975</v>
      </c>
      <c r="C270" s="118" t="s">
        <v>328</v>
      </c>
      <c r="E270" s="118" t="s">
        <v>3780</v>
      </c>
      <c r="F270" s="118" t="s">
        <v>976</v>
      </c>
      <c r="G270" s="118" t="s">
        <v>390</v>
      </c>
      <c r="H270" s="118" t="s">
        <v>594</v>
      </c>
      <c r="L270" s="118" t="s">
        <v>975</v>
      </c>
      <c r="M270" s="117" t="s">
        <v>1140</v>
      </c>
      <c r="N270" s="117" t="s">
        <v>2786</v>
      </c>
      <c r="O270" s="118" t="s">
        <v>411</v>
      </c>
      <c r="X270" s="117" t="s">
        <v>793</v>
      </c>
      <c r="Y270" s="117" t="s">
        <v>793</v>
      </c>
      <c r="Z270" s="118" t="s">
        <v>282</v>
      </c>
      <c r="AC270" s="117" t="s">
        <v>791</v>
      </c>
      <c r="AH270" s="118" t="s">
        <v>969</v>
      </c>
      <c r="AI270" s="118" t="s">
        <v>1814</v>
      </c>
      <c r="AN270" s="120">
        <v>40235.333333333328</v>
      </c>
      <c r="AO270" s="119">
        <v>43351</v>
      </c>
    </row>
    <row r="271" spans="1:41" ht="27.6" customHeight="1">
      <c r="A271" s="117">
        <v>1056</v>
      </c>
      <c r="B271" s="118" t="s">
        <v>59</v>
      </c>
      <c r="C271" s="118" t="s">
        <v>328</v>
      </c>
      <c r="D271" s="117" t="s">
        <v>3041</v>
      </c>
      <c r="E271" s="118" t="s">
        <v>3780</v>
      </c>
      <c r="F271" s="118" t="s">
        <v>1816</v>
      </c>
      <c r="G271" s="118" t="s">
        <v>57</v>
      </c>
      <c r="H271" s="118" t="s">
        <v>968</v>
      </c>
      <c r="I271" s="119">
        <v>41596</v>
      </c>
      <c r="J271" s="119">
        <v>41603</v>
      </c>
      <c r="K271" s="118" t="s">
        <v>280</v>
      </c>
      <c r="L271" s="118" t="s">
        <v>2183</v>
      </c>
      <c r="M271" s="117" t="s">
        <v>1140</v>
      </c>
      <c r="N271" s="117" t="s">
        <v>1140</v>
      </c>
      <c r="P271" s="118" t="s">
        <v>1817</v>
      </c>
      <c r="W271" s="118" t="s">
        <v>3581</v>
      </c>
      <c r="X271" s="117" t="s">
        <v>587</v>
      </c>
      <c r="AC271" s="117" t="s">
        <v>967</v>
      </c>
      <c r="AH271" s="118" t="s">
        <v>969</v>
      </c>
      <c r="AI271" s="118" t="s">
        <v>3324</v>
      </c>
      <c r="AN271" s="120">
        <v>41596.333333333328</v>
      </c>
      <c r="AO271" s="119">
        <v>43351</v>
      </c>
    </row>
    <row r="272" spans="1:41" ht="27.6" customHeight="1">
      <c r="A272" s="117">
        <v>1062</v>
      </c>
      <c r="B272" s="118" t="s">
        <v>56</v>
      </c>
      <c r="C272" s="118" t="s">
        <v>328</v>
      </c>
      <c r="D272" s="117" t="s">
        <v>1240</v>
      </c>
      <c r="E272" s="118" t="s">
        <v>3780</v>
      </c>
      <c r="F272" s="118" t="s">
        <v>1818</v>
      </c>
      <c r="G272" s="118" t="s">
        <v>57</v>
      </c>
      <c r="H272" s="118" t="s">
        <v>968</v>
      </c>
      <c r="I272" s="119">
        <v>41659</v>
      </c>
      <c r="J272" s="119">
        <v>41673</v>
      </c>
      <c r="K272" s="118" t="s">
        <v>280</v>
      </c>
      <c r="L272" s="118" t="s">
        <v>2185</v>
      </c>
      <c r="M272" s="117" t="s">
        <v>1140</v>
      </c>
      <c r="N272" s="117" t="s">
        <v>1140</v>
      </c>
      <c r="O272" s="118" t="s">
        <v>193</v>
      </c>
      <c r="P272" s="118" t="s">
        <v>1819</v>
      </c>
      <c r="V272" s="118" t="s">
        <v>2186</v>
      </c>
      <c r="W272" s="118" t="s">
        <v>58</v>
      </c>
      <c r="X272" s="117" t="s">
        <v>793</v>
      </c>
      <c r="Z272" s="118" t="s">
        <v>161</v>
      </c>
      <c r="AA272" s="117" t="s">
        <v>587</v>
      </c>
      <c r="AC272" s="117" t="s">
        <v>967</v>
      </c>
      <c r="AF272" s="117" t="s">
        <v>388</v>
      </c>
      <c r="AI272" s="118" t="s">
        <v>3325</v>
      </c>
      <c r="AN272" s="120">
        <v>41638.333333333328</v>
      </c>
      <c r="AO272" s="119">
        <v>43358</v>
      </c>
    </row>
    <row r="273" spans="1:41" ht="27.6" customHeight="1">
      <c r="A273" s="117">
        <v>1222</v>
      </c>
      <c r="B273" s="118" t="s">
        <v>3326</v>
      </c>
      <c r="C273" s="118" t="s">
        <v>328</v>
      </c>
      <c r="D273" s="117" t="s">
        <v>3327</v>
      </c>
      <c r="E273" s="118" t="s">
        <v>3780</v>
      </c>
      <c r="F273" s="118" t="s">
        <v>3328</v>
      </c>
      <c r="G273" s="118" t="s">
        <v>3329</v>
      </c>
      <c r="H273" s="118" t="s">
        <v>968</v>
      </c>
      <c r="I273" s="119">
        <v>42423</v>
      </c>
      <c r="J273" s="119">
        <v>42439</v>
      </c>
      <c r="K273" s="118" t="s">
        <v>280</v>
      </c>
      <c r="L273" s="118" t="s">
        <v>3330</v>
      </c>
      <c r="M273" s="117" t="s">
        <v>1140</v>
      </c>
      <c r="N273" s="117" t="s">
        <v>1468</v>
      </c>
      <c r="O273" s="118" t="s">
        <v>411</v>
      </c>
      <c r="P273" s="118" t="s">
        <v>3331</v>
      </c>
      <c r="Q273" s="117" t="s">
        <v>3332</v>
      </c>
      <c r="R273" s="117" t="s">
        <v>587</v>
      </c>
      <c r="S273" s="117" t="s">
        <v>793</v>
      </c>
      <c r="T273" s="117" t="s">
        <v>3333</v>
      </c>
      <c r="U273" s="117" t="s">
        <v>793</v>
      </c>
      <c r="V273" s="118" t="s">
        <v>3334</v>
      </c>
      <c r="W273" s="118" t="s">
        <v>3582</v>
      </c>
      <c r="X273" s="117" t="s">
        <v>793</v>
      </c>
      <c r="Y273" s="117" t="s">
        <v>285</v>
      </c>
      <c r="Z273" s="118" t="s">
        <v>2918</v>
      </c>
      <c r="AA273" s="117" t="s">
        <v>587</v>
      </c>
      <c r="AB273" s="118" t="s">
        <v>793</v>
      </c>
      <c r="AC273" s="117" t="s">
        <v>967</v>
      </c>
      <c r="AE273" s="117" t="s">
        <v>120</v>
      </c>
      <c r="AF273" s="117" t="s">
        <v>794</v>
      </c>
      <c r="AG273" s="117" t="s">
        <v>793</v>
      </c>
      <c r="AI273" s="118" t="s">
        <v>3335</v>
      </c>
      <c r="AJ273" s="117" t="s">
        <v>1566</v>
      </c>
      <c r="AK273" s="117" t="s">
        <v>1566</v>
      </c>
      <c r="AL273" s="117" t="s">
        <v>1566</v>
      </c>
      <c r="AN273" s="120">
        <v>42353.333333333328</v>
      </c>
      <c r="AO273" s="119">
        <v>43344</v>
      </c>
    </row>
    <row r="274" spans="1:41" ht="27.6" customHeight="1">
      <c r="A274" s="117">
        <v>773</v>
      </c>
      <c r="B274" s="118" t="s">
        <v>1389</v>
      </c>
      <c r="C274" s="118" t="s">
        <v>328</v>
      </c>
      <c r="D274" s="117" t="s">
        <v>3042</v>
      </c>
      <c r="E274" s="118" t="s">
        <v>3780</v>
      </c>
      <c r="F274" s="118" t="s">
        <v>3320</v>
      </c>
      <c r="G274" s="118" t="s">
        <v>3321</v>
      </c>
      <c r="H274" s="118" t="s">
        <v>968</v>
      </c>
      <c r="I274" s="119">
        <v>42422</v>
      </c>
      <c r="J274" s="119">
        <v>42451</v>
      </c>
      <c r="K274" s="118" t="s">
        <v>1453</v>
      </c>
      <c r="L274" s="118" t="s">
        <v>3322</v>
      </c>
      <c r="M274" s="117" t="s">
        <v>1140</v>
      </c>
      <c r="N274" s="117" t="s">
        <v>1297</v>
      </c>
      <c r="O274" s="118" t="s">
        <v>283</v>
      </c>
      <c r="P274" s="118" t="s">
        <v>1390</v>
      </c>
      <c r="R274" s="117" t="s">
        <v>587</v>
      </c>
      <c r="W274" s="118" t="s">
        <v>3583</v>
      </c>
      <c r="X274" s="117" t="s">
        <v>285</v>
      </c>
      <c r="Y274" s="117" t="s">
        <v>416</v>
      </c>
      <c r="Z274" s="118" t="s">
        <v>1815</v>
      </c>
      <c r="AA274" s="117" t="s">
        <v>587</v>
      </c>
      <c r="AC274" s="117" t="s">
        <v>967</v>
      </c>
      <c r="AE274" s="117" t="s">
        <v>1391</v>
      </c>
      <c r="AF274" s="117" t="s">
        <v>1163</v>
      </c>
      <c r="AG274" s="117" t="s">
        <v>133</v>
      </c>
      <c r="AH274" s="118" t="s">
        <v>3872</v>
      </c>
      <c r="AI274" s="118" t="s">
        <v>3323</v>
      </c>
      <c r="AJ274" s="117" t="s">
        <v>1566</v>
      </c>
      <c r="AK274" s="117" t="s">
        <v>1566</v>
      </c>
      <c r="AM274" s="117" t="s">
        <v>416</v>
      </c>
      <c r="AN274" s="120">
        <v>42419.333333333328</v>
      </c>
      <c r="AO274" s="119">
        <v>43358</v>
      </c>
    </row>
    <row r="275" spans="1:41" ht="27.6" customHeight="1">
      <c r="A275" s="117">
        <v>1394</v>
      </c>
      <c r="B275" s="118" t="s">
        <v>3336</v>
      </c>
      <c r="C275" s="118" t="s">
        <v>328</v>
      </c>
      <c r="D275" s="117" t="s">
        <v>3337</v>
      </c>
      <c r="E275" s="118" t="s">
        <v>3780</v>
      </c>
      <c r="F275" s="118" t="s">
        <v>3338</v>
      </c>
      <c r="G275" s="118" t="s">
        <v>3189</v>
      </c>
      <c r="H275" s="118" t="s">
        <v>968</v>
      </c>
      <c r="K275" s="118" t="s">
        <v>280</v>
      </c>
      <c r="L275" s="118" t="s">
        <v>3339</v>
      </c>
      <c r="M275" s="117" t="s">
        <v>1140</v>
      </c>
      <c r="N275" s="117" t="s">
        <v>1384</v>
      </c>
      <c r="O275" s="118" t="s">
        <v>411</v>
      </c>
      <c r="P275" s="118" t="s">
        <v>3340</v>
      </c>
      <c r="Q275" s="117" t="s">
        <v>3332</v>
      </c>
      <c r="R275" s="117" t="s">
        <v>285</v>
      </c>
      <c r="S275" s="117" t="s">
        <v>3341</v>
      </c>
      <c r="T275" s="117" t="s">
        <v>3333</v>
      </c>
      <c r="U275" s="117" t="s">
        <v>3342</v>
      </c>
      <c r="V275" s="118" t="s">
        <v>3334</v>
      </c>
      <c r="W275" s="118" t="s">
        <v>3584</v>
      </c>
      <c r="X275" s="117" t="s">
        <v>793</v>
      </c>
      <c r="Y275" s="117" t="s">
        <v>285</v>
      </c>
      <c r="Z275" s="118" t="s">
        <v>2918</v>
      </c>
      <c r="AA275" s="117" t="s">
        <v>587</v>
      </c>
      <c r="AB275" s="118" t="s">
        <v>3343</v>
      </c>
      <c r="AC275" s="117" t="s">
        <v>967</v>
      </c>
      <c r="AE275" s="117" t="s">
        <v>796</v>
      </c>
      <c r="AF275" s="117" t="s">
        <v>3344</v>
      </c>
      <c r="AG275" s="117" t="s">
        <v>3345</v>
      </c>
      <c r="AJ275" s="117" t="s">
        <v>1566</v>
      </c>
      <c r="AK275" s="117" t="s">
        <v>1566</v>
      </c>
      <c r="AL275" s="117" t="s">
        <v>1566</v>
      </c>
      <c r="AM275" s="117" t="s">
        <v>587</v>
      </c>
      <c r="AN275" s="120">
        <v>43144.333333333328</v>
      </c>
      <c r="AO275" s="119">
        <v>43344</v>
      </c>
    </row>
    <row r="276" spans="1:41" ht="27.6" customHeight="1">
      <c r="A276" s="117">
        <v>1301</v>
      </c>
      <c r="B276" s="118" t="s">
        <v>1527</v>
      </c>
      <c r="C276" s="118" t="s">
        <v>329</v>
      </c>
      <c r="E276" s="118" t="s">
        <v>3395</v>
      </c>
      <c r="F276" s="118" t="s">
        <v>2482</v>
      </c>
      <c r="G276" s="118" t="s">
        <v>1528</v>
      </c>
      <c r="H276" s="118" t="s">
        <v>594</v>
      </c>
      <c r="K276" s="118" t="s">
        <v>280</v>
      </c>
      <c r="L276" s="118" t="s">
        <v>2483</v>
      </c>
      <c r="M276" s="117" t="s">
        <v>1307</v>
      </c>
      <c r="N276" s="117" t="s">
        <v>1307</v>
      </c>
      <c r="AN276" s="120">
        <v>42664.333333333328</v>
      </c>
      <c r="AO276" s="119">
        <v>43723</v>
      </c>
    </row>
    <row r="277" spans="1:41" ht="27.6" customHeight="1">
      <c r="A277" s="117">
        <v>1209</v>
      </c>
      <c r="B277" s="118" t="s">
        <v>1347</v>
      </c>
      <c r="C277" s="118" t="s">
        <v>329</v>
      </c>
      <c r="E277" s="118" t="s">
        <v>3395</v>
      </c>
      <c r="F277" s="118" t="s">
        <v>1837</v>
      </c>
      <c r="G277" s="118" t="s">
        <v>1348</v>
      </c>
      <c r="H277" s="118" t="s">
        <v>968</v>
      </c>
      <c r="I277" s="119">
        <v>42340</v>
      </c>
      <c r="J277" s="119">
        <v>42346</v>
      </c>
      <c r="K277" s="118" t="s">
        <v>280</v>
      </c>
      <c r="L277" s="118" t="s">
        <v>2364</v>
      </c>
      <c r="M277" s="117" t="s">
        <v>1297</v>
      </c>
      <c r="N277" s="117" t="s">
        <v>1297</v>
      </c>
      <c r="O277" s="118" t="s">
        <v>965</v>
      </c>
      <c r="P277" s="118" t="s">
        <v>2368</v>
      </c>
      <c r="R277" s="117" t="s">
        <v>587</v>
      </c>
      <c r="S277" s="117" t="s">
        <v>1594</v>
      </c>
      <c r="T277" s="117" t="s">
        <v>1838</v>
      </c>
      <c r="U277" s="117" t="s">
        <v>1596</v>
      </c>
      <c r="W277" s="118" t="s">
        <v>2366</v>
      </c>
      <c r="X277" s="117" t="s">
        <v>285</v>
      </c>
      <c r="Y277" s="117" t="s">
        <v>416</v>
      </c>
      <c r="Z277" s="118" t="s">
        <v>1587</v>
      </c>
      <c r="AA277" s="117" t="s">
        <v>587</v>
      </c>
      <c r="AC277" s="117" t="s">
        <v>967</v>
      </c>
      <c r="AE277" s="117" t="s">
        <v>124</v>
      </c>
      <c r="AF277" s="117" t="s">
        <v>125</v>
      </c>
      <c r="AG277" s="117" t="s">
        <v>142</v>
      </c>
      <c r="AI277" s="118" t="s">
        <v>3873</v>
      </c>
      <c r="AM277" s="117" t="s">
        <v>416</v>
      </c>
      <c r="AN277" s="120">
        <v>42293.333333333328</v>
      </c>
      <c r="AO277" s="119">
        <v>43480</v>
      </c>
    </row>
    <row r="278" spans="1:41" ht="27.6" customHeight="1">
      <c r="A278" s="117">
        <v>1313</v>
      </c>
      <c r="B278" s="118" t="s">
        <v>2520</v>
      </c>
      <c r="C278" s="118" t="s">
        <v>329</v>
      </c>
      <c r="E278" s="118" t="s">
        <v>3395</v>
      </c>
      <c r="F278" s="118" t="s">
        <v>2862</v>
      </c>
      <c r="G278" s="118" t="s">
        <v>1489</v>
      </c>
      <c r="H278" s="118" t="s">
        <v>968</v>
      </c>
      <c r="I278" s="119">
        <v>42821</v>
      </c>
      <c r="J278" s="119">
        <v>42933</v>
      </c>
      <c r="K278" s="118" t="s">
        <v>1453</v>
      </c>
      <c r="L278" s="118" t="s">
        <v>2580</v>
      </c>
      <c r="M278" s="117" t="s">
        <v>1047</v>
      </c>
      <c r="N278" s="117" t="s">
        <v>1139</v>
      </c>
      <c r="O278" s="118" t="s">
        <v>283</v>
      </c>
      <c r="P278" s="118" t="s">
        <v>2521</v>
      </c>
      <c r="U278" s="117" t="s">
        <v>2581</v>
      </c>
      <c r="V278" s="118" t="s">
        <v>2522</v>
      </c>
      <c r="W278" s="118" t="s">
        <v>3585</v>
      </c>
      <c r="X278" s="117" t="s">
        <v>793</v>
      </c>
      <c r="Y278" s="117" t="s">
        <v>587</v>
      </c>
      <c r="Z278" s="118" t="s">
        <v>2164</v>
      </c>
      <c r="AA278" s="117" t="s">
        <v>587</v>
      </c>
      <c r="AC278" s="117" t="s">
        <v>967</v>
      </c>
      <c r="AE278" s="117" t="s">
        <v>414</v>
      </c>
      <c r="AF278" s="117" t="s">
        <v>141</v>
      </c>
      <c r="AG278" s="117" t="s">
        <v>417</v>
      </c>
      <c r="AJ278" s="117" t="s">
        <v>1566</v>
      </c>
      <c r="AK278" s="117" t="s">
        <v>1566</v>
      </c>
      <c r="AL278" s="117" t="s">
        <v>1566</v>
      </c>
      <c r="AM278" s="117" t="s">
        <v>416</v>
      </c>
      <c r="AN278" s="120">
        <v>42766.333333333328</v>
      </c>
      <c r="AO278" s="119">
        <v>42993</v>
      </c>
    </row>
    <row r="279" spans="1:41" ht="27.6" customHeight="1">
      <c r="A279" s="117">
        <v>529</v>
      </c>
      <c r="B279" s="118" t="s">
        <v>803</v>
      </c>
      <c r="C279" s="118" t="s">
        <v>329</v>
      </c>
      <c r="D279" s="117" t="s">
        <v>2987</v>
      </c>
      <c r="E279" s="118" t="s">
        <v>3395</v>
      </c>
      <c r="F279" s="118" t="s">
        <v>1832</v>
      </c>
      <c r="G279" s="118" t="s">
        <v>804</v>
      </c>
      <c r="H279" s="118" t="s">
        <v>2257</v>
      </c>
      <c r="I279" s="119">
        <v>40092</v>
      </c>
      <c r="J279" s="119">
        <v>40112</v>
      </c>
      <c r="K279" s="118" t="s">
        <v>792</v>
      </c>
      <c r="L279" s="118" t="s">
        <v>1954</v>
      </c>
      <c r="M279" s="117" t="s">
        <v>1139</v>
      </c>
      <c r="N279" s="117" t="s">
        <v>1140</v>
      </c>
      <c r="O279" s="118" t="s">
        <v>283</v>
      </c>
      <c r="V279" s="118" t="s">
        <v>1955</v>
      </c>
      <c r="W279" s="118" t="s">
        <v>3586</v>
      </c>
      <c r="Z279" s="118" t="s">
        <v>706</v>
      </c>
      <c r="AC279" s="117" t="s">
        <v>791</v>
      </c>
      <c r="AH279" s="118" t="s">
        <v>1956</v>
      </c>
      <c r="AI279" s="118" t="s">
        <v>1957</v>
      </c>
      <c r="AN279" s="120">
        <v>40077.333333333328</v>
      </c>
      <c r="AO279" s="119">
        <v>43236</v>
      </c>
    </row>
    <row r="280" spans="1:41" ht="27.6" customHeight="1">
      <c r="A280" s="117">
        <v>914</v>
      </c>
      <c r="B280" s="118" t="s">
        <v>1266</v>
      </c>
      <c r="C280" s="118" t="s">
        <v>329</v>
      </c>
      <c r="D280" s="117" t="s">
        <v>3043</v>
      </c>
      <c r="E280" s="118" t="s">
        <v>3395</v>
      </c>
      <c r="F280" s="118" t="s">
        <v>1833</v>
      </c>
      <c r="G280" s="118" t="s">
        <v>802</v>
      </c>
      <c r="H280" s="118" t="s">
        <v>305</v>
      </c>
      <c r="I280" s="119">
        <v>42135</v>
      </c>
      <c r="J280" s="119">
        <v>42171</v>
      </c>
      <c r="K280" s="118" t="s">
        <v>792</v>
      </c>
      <c r="L280" s="118" t="s">
        <v>2060</v>
      </c>
      <c r="M280" s="117" t="s">
        <v>1140</v>
      </c>
      <c r="N280" s="117" t="s">
        <v>1297</v>
      </c>
      <c r="O280" s="118" t="s">
        <v>292</v>
      </c>
      <c r="P280" s="118" t="s">
        <v>2061</v>
      </c>
      <c r="Q280" s="117" t="s">
        <v>2062</v>
      </c>
      <c r="R280" s="117" t="s">
        <v>285</v>
      </c>
      <c r="S280" s="117" t="s">
        <v>1834</v>
      </c>
      <c r="T280" s="117" t="s">
        <v>1835</v>
      </c>
      <c r="U280" s="117" t="s">
        <v>2063</v>
      </c>
      <c r="V280" s="118" t="s">
        <v>2064</v>
      </c>
      <c r="W280" s="118" t="s">
        <v>3587</v>
      </c>
      <c r="X280" s="117" t="s">
        <v>416</v>
      </c>
      <c r="Y280" s="117" t="s">
        <v>416</v>
      </c>
      <c r="Z280" s="118" t="s">
        <v>1836</v>
      </c>
      <c r="AA280" s="117" t="s">
        <v>587</v>
      </c>
      <c r="AC280" s="117" t="s">
        <v>967</v>
      </c>
      <c r="AE280" s="117" t="s">
        <v>589</v>
      </c>
      <c r="AF280" s="117" t="s">
        <v>141</v>
      </c>
      <c r="AG280" s="117" t="s">
        <v>793</v>
      </c>
      <c r="AH280" s="118" t="s">
        <v>3874</v>
      </c>
      <c r="AI280" s="118" t="s">
        <v>3588</v>
      </c>
      <c r="AJ280" s="117" t="s">
        <v>1566</v>
      </c>
      <c r="AK280" s="117" t="s">
        <v>1566</v>
      </c>
      <c r="AM280" s="117" t="s">
        <v>416</v>
      </c>
      <c r="AN280" s="120">
        <v>41116.333333333328</v>
      </c>
      <c r="AO280" s="119">
        <v>43358</v>
      </c>
    </row>
    <row r="281" spans="1:41" ht="27.6" customHeight="1">
      <c r="A281" s="117">
        <v>1264</v>
      </c>
      <c r="B281" s="118" t="s">
        <v>1488</v>
      </c>
      <c r="C281" s="118" t="s">
        <v>329</v>
      </c>
      <c r="D281" s="117" t="s">
        <v>3044</v>
      </c>
      <c r="E281" s="118" t="s">
        <v>3395</v>
      </c>
      <c r="F281" s="118" t="s">
        <v>1850</v>
      </c>
      <c r="G281" s="118" t="s">
        <v>1489</v>
      </c>
      <c r="H281" s="118" t="s">
        <v>305</v>
      </c>
      <c r="I281" s="119">
        <v>42499</v>
      </c>
      <c r="J281" s="119">
        <v>42549</v>
      </c>
      <c r="K281" s="118" t="s">
        <v>1453</v>
      </c>
      <c r="L281" s="118" t="s">
        <v>2419</v>
      </c>
      <c r="M281" s="117" t="s">
        <v>1140</v>
      </c>
      <c r="N281" s="117" t="s">
        <v>1140</v>
      </c>
      <c r="O281" s="118" t="s">
        <v>292</v>
      </c>
      <c r="P281" s="118" t="s">
        <v>1851</v>
      </c>
      <c r="R281" s="117" t="s">
        <v>587</v>
      </c>
      <c r="S281" s="117" t="s">
        <v>1852</v>
      </c>
      <c r="T281" s="117" t="s">
        <v>1853</v>
      </c>
      <c r="U281" s="117" t="s">
        <v>1854</v>
      </c>
      <c r="W281" s="118" t="s">
        <v>3589</v>
      </c>
      <c r="X281" s="117" t="s">
        <v>587</v>
      </c>
      <c r="Y281" s="117" t="s">
        <v>587</v>
      </c>
      <c r="Z281" s="118" t="s">
        <v>1304</v>
      </c>
      <c r="AA281" s="117" t="s">
        <v>587</v>
      </c>
      <c r="AB281" s="118" t="s">
        <v>793</v>
      </c>
      <c r="AC281" s="117" t="s">
        <v>967</v>
      </c>
      <c r="AE281" s="117" t="s">
        <v>120</v>
      </c>
      <c r="AF281" s="117" t="s">
        <v>388</v>
      </c>
      <c r="AG281" s="117" t="s">
        <v>793</v>
      </c>
      <c r="AH281" s="118" t="s">
        <v>2420</v>
      </c>
      <c r="AI281" s="118" t="s">
        <v>3875</v>
      </c>
      <c r="AJ281" s="117" t="s">
        <v>1566</v>
      </c>
      <c r="AK281" s="117" t="s">
        <v>1566</v>
      </c>
      <c r="AN281" s="120">
        <v>42496.333333333328</v>
      </c>
      <c r="AO281" s="119">
        <v>43358</v>
      </c>
    </row>
    <row r="282" spans="1:41" ht="27.6" customHeight="1">
      <c r="A282" s="117">
        <v>1223</v>
      </c>
      <c r="B282" s="118" t="s">
        <v>1354</v>
      </c>
      <c r="C282" s="118" t="s">
        <v>362</v>
      </c>
      <c r="D282" s="117" t="s">
        <v>320</v>
      </c>
      <c r="E282" s="118" t="s">
        <v>3395</v>
      </c>
      <c r="F282" s="118" t="s">
        <v>1845</v>
      </c>
      <c r="G282" s="118" t="s">
        <v>1355</v>
      </c>
      <c r="H282" s="118" t="s">
        <v>968</v>
      </c>
      <c r="I282" s="119">
        <v>42340</v>
      </c>
      <c r="J282" s="119">
        <v>43273</v>
      </c>
      <c r="K282" s="118" t="s">
        <v>792</v>
      </c>
      <c r="L282" s="118" t="s">
        <v>3876</v>
      </c>
      <c r="M282" s="117" t="s">
        <v>1140</v>
      </c>
      <c r="N282" s="117" t="s">
        <v>1140</v>
      </c>
      <c r="O282" s="118" t="s">
        <v>974</v>
      </c>
      <c r="P282" s="118" t="s">
        <v>2376</v>
      </c>
      <c r="R282" s="117" t="s">
        <v>587</v>
      </c>
      <c r="S282" s="117" t="s">
        <v>1846</v>
      </c>
      <c r="T282" s="117" t="s">
        <v>1847</v>
      </c>
      <c r="V282" s="118" t="s">
        <v>1848</v>
      </c>
      <c r="W282" s="118" t="s">
        <v>3877</v>
      </c>
      <c r="X282" s="117" t="s">
        <v>587</v>
      </c>
      <c r="Y282" s="117" t="s">
        <v>587</v>
      </c>
      <c r="Z282" s="118" t="s">
        <v>294</v>
      </c>
      <c r="AA282" s="117" t="s">
        <v>587</v>
      </c>
      <c r="AB282" s="118" t="s">
        <v>1849</v>
      </c>
      <c r="AC282" s="117" t="s">
        <v>967</v>
      </c>
      <c r="AE282" s="117" t="s">
        <v>1352</v>
      </c>
      <c r="AF282" s="117" t="s">
        <v>1356</v>
      </c>
      <c r="AG282" s="117" t="s">
        <v>142</v>
      </c>
      <c r="AI282" s="118" t="s">
        <v>3878</v>
      </c>
      <c r="AM282" s="117" t="s">
        <v>416</v>
      </c>
      <c r="AN282" s="120">
        <v>42353.333333333328</v>
      </c>
      <c r="AO282" s="119">
        <v>43358</v>
      </c>
    </row>
    <row r="283" spans="1:41" ht="27.6" customHeight="1">
      <c r="A283" s="117">
        <v>1359</v>
      </c>
      <c r="B283" s="118" t="s">
        <v>2863</v>
      </c>
      <c r="C283" s="118" t="s">
        <v>362</v>
      </c>
      <c r="E283" s="118" t="s">
        <v>3395</v>
      </c>
      <c r="F283" s="118" t="s">
        <v>2864</v>
      </c>
      <c r="G283" s="118" t="s">
        <v>2865</v>
      </c>
      <c r="H283" s="118" t="s">
        <v>968</v>
      </c>
      <c r="K283" s="118" t="s">
        <v>1453</v>
      </c>
      <c r="L283" s="118" t="s">
        <v>2864</v>
      </c>
      <c r="M283" s="117" t="s">
        <v>1140</v>
      </c>
      <c r="N283" s="117" t="s">
        <v>1379</v>
      </c>
      <c r="R283" s="117" t="s">
        <v>587</v>
      </c>
      <c r="X283" s="117" t="s">
        <v>587</v>
      </c>
      <c r="Y283" s="117" t="s">
        <v>587</v>
      </c>
      <c r="AA283" s="117" t="s">
        <v>587</v>
      </c>
      <c r="AC283" s="117" t="s">
        <v>967</v>
      </c>
      <c r="AI283" s="118" t="s">
        <v>3879</v>
      </c>
      <c r="AJ283" s="117" t="s">
        <v>1566</v>
      </c>
      <c r="AK283" s="117" t="s">
        <v>1566</v>
      </c>
      <c r="AL283" s="117" t="s">
        <v>1566</v>
      </c>
      <c r="AN283" s="120">
        <v>43003.333333333328</v>
      </c>
      <c r="AO283" s="119">
        <v>43373</v>
      </c>
    </row>
    <row r="284" spans="1:41" ht="27.6" customHeight="1">
      <c r="A284" s="117">
        <v>1407</v>
      </c>
      <c r="B284" s="118" t="s">
        <v>3346</v>
      </c>
      <c r="C284" s="118" t="s">
        <v>362</v>
      </c>
      <c r="D284" s="117" t="s">
        <v>307</v>
      </c>
      <c r="E284" s="118" t="s">
        <v>3395</v>
      </c>
      <c r="F284" s="118" t="s">
        <v>4046</v>
      </c>
      <c r="G284" s="118" t="s">
        <v>3347</v>
      </c>
      <c r="H284" s="118" t="s">
        <v>968</v>
      </c>
      <c r="K284" s="118" t="s">
        <v>1463</v>
      </c>
      <c r="L284" s="118" t="s">
        <v>4047</v>
      </c>
      <c r="M284" s="117" t="s">
        <v>1297</v>
      </c>
      <c r="N284" s="117" t="s">
        <v>1384</v>
      </c>
      <c r="O284" s="118" t="s">
        <v>292</v>
      </c>
      <c r="P284" s="118" t="s">
        <v>4048</v>
      </c>
      <c r="Q284" s="117" t="s">
        <v>3348</v>
      </c>
      <c r="R284" s="117" t="s">
        <v>587</v>
      </c>
      <c r="S284" s="117" t="s">
        <v>4049</v>
      </c>
      <c r="T284" s="117" t="s">
        <v>3349</v>
      </c>
      <c r="W284" s="118" t="s">
        <v>4050</v>
      </c>
      <c r="X284" s="117" t="s">
        <v>793</v>
      </c>
      <c r="Y284" s="117" t="s">
        <v>793</v>
      </c>
      <c r="Z284" s="118" t="s">
        <v>3350</v>
      </c>
      <c r="AA284" s="117" t="s">
        <v>587</v>
      </c>
      <c r="AB284" s="118" t="s">
        <v>4051</v>
      </c>
      <c r="AC284" s="117" t="s">
        <v>967</v>
      </c>
      <c r="AE284" s="117" t="s">
        <v>293</v>
      </c>
      <c r="AF284" s="117" t="s">
        <v>65</v>
      </c>
      <c r="AG284" s="117" t="s">
        <v>140</v>
      </c>
      <c r="AJ284" s="117" t="s">
        <v>1566</v>
      </c>
      <c r="AK284" s="117" t="s">
        <v>1566</v>
      </c>
      <c r="AL284" s="117" t="s">
        <v>1565</v>
      </c>
      <c r="AM284" s="117" t="s">
        <v>587</v>
      </c>
      <c r="AN284" s="120">
        <v>43165.333333333328</v>
      </c>
      <c r="AO284" s="119">
        <v>43480</v>
      </c>
    </row>
    <row r="285" spans="1:41" ht="27.6" customHeight="1">
      <c r="A285" s="117">
        <v>1420</v>
      </c>
      <c r="B285" s="118" t="s">
        <v>3880</v>
      </c>
      <c r="C285" s="118" t="s">
        <v>362</v>
      </c>
      <c r="D285" s="117" t="s">
        <v>4052</v>
      </c>
      <c r="E285" s="118" t="s">
        <v>3395</v>
      </c>
      <c r="F285" s="118" t="s">
        <v>4053</v>
      </c>
      <c r="G285" s="118" t="s">
        <v>3881</v>
      </c>
      <c r="H285" s="118" t="s">
        <v>968</v>
      </c>
      <c r="K285" s="118" t="s">
        <v>792</v>
      </c>
      <c r="L285" s="118" t="s">
        <v>4054</v>
      </c>
      <c r="M285" s="117" t="s">
        <v>1297</v>
      </c>
      <c r="N285" s="117" t="s">
        <v>1468</v>
      </c>
      <c r="O285" s="118" t="s">
        <v>820</v>
      </c>
      <c r="P285" s="118" t="s">
        <v>4055</v>
      </c>
      <c r="Q285" s="117" t="s">
        <v>3882</v>
      </c>
      <c r="R285" s="117" t="s">
        <v>587</v>
      </c>
      <c r="S285" s="117" t="s">
        <v>3883</v>
      </c>
      <c r="T285" s="117" t="s">
        <v>3884</v>
      </c>
      <c r="U285" s="117" t="s">
        <v>3885</v>
      </c>
      <c r="W285" s="118" t="s">
        <v>3886</v>
      </c>
      <c r="X285" s="117" t="s">
        <v>793</v>
      </c>
      <c r="Y285" s="117" t="s">
        <v>416</v>
      </c>
      <c r="Z285" s="118" t="s">
        <v>3887</v>
      </c>
      <c r="AA285" s="117" t="s">
        <v>587</v>
      </c>
      <c r="AB285" s="118" t="s">
        <v>3888</v>
      </c>
      <c r="AC285" s="117" t="s">
        <v>967</v>
      </c>
      <c r="AF285" s="117" t="s">
        <v>1200</v>
      </c>
      <c r="AG285" s="117" t="s">
        <v>142</v>
      </c>
      <c r="AI285" s="118" t="s">
        <v>3889</v>
      </c>
      <c r="AJ285" s="117" t="s">
        <v>1566</v>
      </c>
      <c r="AK285" s="117" t="s">
        <v>3402</v>
      </c>
      <c r="AL285" s="117" t="s">
        <v>1566</v>
      </c>
      <c r="AM285" s="117" t="s">
        <v>416</v>
      </c>
      <c r="AN285" s="120">
        <v>43250.333333333328</v>
      </c>
      <c r="AO285" s="119">
        <v>43480</v>
      </c>
    </row>
    <row r="286" spans="1:41" ht="27.6" customHeight="1">
      <c r="A286" s="117">
        <v>1436</v>
      </c>
      <c r="B286" s="118" t="s">
        <v>3890</v>
      </c>
      <c r="C286" s="118" t="s">
        <v>362</v>
      </c>
      <c r="E286" s="118" t="s">
        <v>3395</v>
      </c>
      <c r="F286" s="118" t="s">
        <v>3891</v>
      </c>
      <c r="G286" s="118" t="s">
        <v>3892</v>
      </c>
      <c r="H286" s="118" t="s">
        <v>968</v>
      </c>
      <c r="K286" s="118" t="s">
        <v>792</v>
      </c>
      <c r="L286" s="118" t="s">
        <v>3893</v>
      </c>
      <c r="M286" s="117" t="s">
        <v>1140</v>
      </c>
      <c r="N286" s="117" t="s">
        <v>3296</v>
      </c>
      <c r="O286" s="118" t="s">
        <v>292</v>
      </c>
      <c r="P286" s="118" t="s">
        <v>3894</v>
      </c>
      <c r="Q286" s="117" t="s">
        <v>3895</v>
      </c>
      <c r="R286" s="117" t="s">
        <v>416</v>
      </c>
      <c r="S286" s="117" t="s">
        <v>3896</v>
      </c>
      <c r="T286" s="117" t="s">
        <v>3897</v>
      </c>
      <c r="U286" s="117" t="s">
        <v>3898</v>
      </c>
      <c r="V286" s="118" t="s">
        <v>712</v>
      </c>
      <c r="W286" s="118" t="s">
        <v>3886</v>
      </c>
      <c r="X286" s="117" t="s">
        <v>793</v>
      </c>
      <c r="Y286" s="117" t="s">
        <v>587</v>
      </c>
      <c r="Z286" s="118" t="s">
        <v>359</v>
      </c>
      <c r="AA286" s="117" t="s">
        <v>587</v>
      </c>
      <c r="AB286" s="118" t="s">
        <v>3899</v>
      </c>
      <c r="AC286" s="117" t="s">
        <v>967</v>
      </c>
      <c r="AE286" s="117" t="s">
        <v>120</v>
      </c>
      <c r="AF286" s="117" t="s">
        <v>135</v>
      </c>
      <c r="AG286" s="117" t="s">
        <v>793</v>
      </c>
      <c r="AJ286" s="117" t="s">
        <v>1566</v>
      </c>
      <c r="AK286" s="117" t="s">
        <v>1566</v>
      </c>
      <c r="AL286" s="117" t="s">
        <v>1565</v>
      </c>
      <c r="AN286" s="120">
        <v>43334.333333333328</v>
      </c>
      <c r="AO286" s="119">
        <v>43358</v>
      </c>
    </row>
    <row r="287" spans="1:41" ht="27.6" customHeight="1">
      <c r="A287" s="117">
        <v>1051</v>
      </c>
      <c r="B287" s="118" t="s">
        <v>1177</v>
      </c>
      <c r="C287" s="118" t="s">
        <v>362</v>
      </c>
      <c r="D287" s="117" t="s">
        <v>311</v>
      </c>
      <c r="E287" s="118" t="s">
        <v>3395</v>
      </c>
      <c r="F287" s="118" t="s">
        <v>1841</v>
      </c>
      <c r="G287" s="118" t="s">
        <v>1143</v>
      </c>
      <c r="H287" s="118" t="s">
        <v>306</v>
      </c>
      <c r="I287" s="119">
        <v>41569</v>
      </c>
      <c r="J287" s="119">
        <v>41582</v>
      </c>
      <c r="K287" s="118" t="s">
        <v>1456</v>
      </c>
      <c r="L287" s="118" t="s">
        <v>2177</v>
      </c>
      <c r="M287" s="117" t="s">
        <v>1140</v>
      </c>
      <c r="N287" s="117" t="s">
        <v>1140</v>
      </c>
      <c r="O287" s="118" t="s">
        <v>292</v>
      </c>
      <c r="P287" s="118" t="s">
        <v>2178</v>
      </c>
      <c r="Q287" s="117" t="s">
        <v>2179</v>
      </c>
      <c r="V287" s="118" t="s">
        <v>1159</v>
      </c>
      <c r="W287" s="118" t="s">
        <v>3902</v>
      </c>
      <c r="X287" s="117" t="s">
        <v>793</v>
      </c>
      <c r="Z287" s="118" t="s">
        <v>1842</v>
      </c>
      <c r="AA287" s="117" t="s">
        <v>587</v>
      </c>
      <c r="AB287" s="118" t="s">
        <v>1144</v>
      </c>
      <c r="AC287" s="117" t="s">
        <v>967</v>
      </c>
      <c r="AE287" s="117" t="s">
        <v>1158</v>
      </c>
      <c r="AF287" s="117" t="s">
        <v>125</v>
      </c>
      <c r="AG287" s="117" t="s">
        <v>151</v>
      </c>
      <c r="AH287" s="118" t="s">
        <v>3903</v>
      </c>
      <c r="AI287" s="118" t="s">
        <v>2615</v>
      </c>
      <c r="AK287" s="117" t="s">
        <v>1566</v>
      </c>
      <c r="AM287" s="117" t="s">
        <v>416</v>
      </c>
      <c r="AN287" s="120">
        <v>41569.333333333328</v>
      </c>
      <c r="AO287" s="119">
        <v>43358</v>
      </c>
    </row>
    <row r="288" spans="1:41" ht="27.6" customHeight="1">
      <c r="A288" s="117">
        <v>1052</v>
      </c>
      <c r="B288" s="118" t="s">
        <v>1196</v>
      </c>
      <c r="C288" s="118" t="s">
        <v>362</v>
      </c>
      <c r="D288" s="117" t="s">
        <v>311</v>
      </c>
      <c r="E288" s="118" t="s">
        <v>3395</v>
      </c>
      <c r="F288" s="118" t="s">
        <v>1843</v>
      </c>
      <c r="G288" s="118" t="s">
        <v>1143</v>
      </c>
      <c r="H288" s="118" t="s">
        <v>306</v>
      </c>
      <c r="I288" s="119">
        <v>41569</v>
      </c>
      <c r="J288" s="119">
        <v>41582</v>
      </c>
      <c r="K288" s="118" t="s">
        <v>1456</v>
      </c>
      <c r="L288" s="118" t="s">
        <v>2182</v>
      </c>
      <c r="M288" s="117" t="s">
        <v>1140</v>
      </c>
      <c r="N288" s="117" t="s">
        <v>1140</v>
      </c>
      <c r="O288" s="118" t="s">
        <v>292</v>
      </c>
      <c r="P288" s="118" t="s">
        <v>1844</v>
      </c>
      <c r="Q288" s="117" t="s">
        <v>2179</v>
      </c>
      <c r="V288" s="118" t="s">
        <v>1178</v>
      </c>
      <c r="W288" s="118" t="s">
        <v>3900</v>
      </c>
      <c r="X288" s="117" t="s">
        <v>793</v>
      </c>
      <c r="Z288" s="118" t="s">
        <v>1069</v>
      </c>
      <c r="AA288" s="117" t="s">
        <v>587</v>
      </c>
      <c r="AB288" s="118" t="s">
        <v>1144</v>
      </c>
      <c r="AC288" s="117" t="s">
        <v>967</v>
      </c>
      <c r="AE288" s="117" t="s">
        <v>1158</v>
      </c>
      <c r="AF288" s="117" t="s">
        <v>125</v>
      </c>
      <c r="AG288" s="117" t="s">
        <v>151</v>
      </c>
      <c r="AH288" s="118" t="s">
        <v>3901</v>
      </c>
      <c r="AI288" s="118" t="s">
        <v>2616</v>
      </c>
      <c r="AK288" s="117" t="s">
        <v>1566</v>
      </c>
      <c r="AM288" s="117" t="s">
        <v>416</v>
      </c>
      <c r="AN288" s="120">
        <v>41569.333333333328</v>
      </c>
      <c r="AO288" s="119">
        <v>43358</v>
      </c>
    </row>
    <row r="289" spans="1:41" ht="27.6" customHeight="1">
      <c r="A289" s="117">
        <v>838</v>
      </c>
      <c r="B289" s="118" t="s">
        <v>1053</v>
      </c>
      <c r="C289" s="118" t="s">
        <v>362</v>
      </c>
      <c r="D289" s="117" t="s">
        <v>325</v>
      </c>
      <c r="E289" s="118" t="s">
        <v>3395</v>
      </c>
      <c r="F289" s="118" t="s">
        <v>1839</v>
      </c>
      <c r="G289" s="118" t="s">
        <v>251</v>
      </c>
      <c r="H289" s="118" t="s">
        <v>3089</v>
      </c>
      <c r="I289" s="119">
        <v>40924</v>
      </c>
      <c r="J289" s="119">
        <v>40959</v>
      </c>
      <c r="K289" s="118" t="s">
        <v>1456</v>
      </c>
      <c r="L289" s="118" t="s">
        <v>2011</v>
      </c>
      <c r="M289" s="117" t="s">
        <v>1068</v>
      </c>
      <c r="N289" s="117" t="s">
        <v>1068</v>
      </c>
      <c r="O289" s="118" t="s">
        <v>418</v>
      </c>
      <c r="P289" s="118" t="s">
        <v>2012</v>
      </c>
      <c r="Q289" s="117" t="s">
        <v>2013</v>
      </c>
      <c r="V289" s="118" t="s">
        <v>1840</v>
      </c>
      <c r="W289" s="118" t="s">
        <v>3590</v>
      </c>
      <c r="X289" s="117" t="s">
        <v>587</v>
      </c>
      <c r="Z289" s="118" t="s">
        <v>359</v>
      </c>
      <c r="AB289" s="118" t="s">
        <v>793</v>
      </c>
      <c r="AC289" s="117" t="s">
        <v>967</v>
      </c>
      <c r="AE289" s="117" t="s">
        <v>793</v>
      </c>
      <c r="AF289" s="117" t="s">
        <v>793</v>
      </c>
      <c r="AG289" s="117" t="s">
        <v>793</v>
      </c>
      <c r="AH289" s="118" t="s">
        <v>2732</v>
      </c>
      <c r="AI289" s="118" t="s">
        <v>3904</v>
      </c>
      <c r="AN289" s="120">
        <v>40876.333333333328</v>
      </c>
      <c r="AO289" s="119">
        <v>42097</v>
      </c>
    </row>
    <row r="290" spans="1:41" ht="27.6" customHeight="1">
      <c r="A290" s="117">
        <v>981</v>
      </c>
      <c r="B290" s="118" t="s">
        <v>1084</v>
      </c>
      <c r="C290" s="118" t="s">
        <v>330</v>
      </c>
      <c r="E290" s="118" t="s">
        <v>3395</v>
      </c>
      <c r="F290" s="118" t="s">
        <v>2866</v>
      </c>
      <c r="G290" s="118" t="s">
        <v>1085</v>
      </c>
      <c r="H290" s="118" t="s">
        <v>594</v>
      </c>
      <c r="K290" s="118" t="s">
        <v>280</v>
      </c>
      <c r="L290" s="118" t="s">
        <v>2867</v>
      </c>
      <c r="M290" s="117" t="s">
        <v>1384</v>
      </c>
      <c r="N290" s="117" t="s">
        <v>1384</v>
      </c>
      <c r="X290" s="117" t="s">
        <v>793</v>
      </c>
      <c r="AH290" s="118" t="s">
        <v>969</v>
      </c>
      <c r="AN290" s="120">
        <v>42993.333333333328</v>
      </c>
      <c r="AO290" s="119">
        <v>44089</v>
      </c>
    </row>
    <row r="291" spans="1:41" ht="27.6" customHeight="1">
      <c r="A291" s="117">
        <v>920</v>
      </c>
      <c r="B291" s="118" t="s">
        <v>96</v>
      </c>
      <c r="C291" s="118" t="s">
        <v>330</v>
      </c>
      <c r="E291" s="118" t="s">
        <v>3395</v>
      </c>
      <c r="F291" s="118" t="s">
        <v>1860</v>
      </c>
      <c r="G291" s="118" t="s">
        <v>97</v>
      </c>
      <c r="H291" s="118" t="s">
        <v>968</v>
      </c>
      <c r="I291" s="119">
        <v>41180</v>
      </c>
      <c r="J291" s="119">
        <v>41190</v>
      </c>
      <c r="K291" s="118" t="s">
        <v>280</v>
      </c>
      <c r="L291" s="118" t="s">
        <v>2067</v>
      </c>
      <c r="M291" s="117" t="s">
        <v>1297</v>
      </c>
      <c r="N291" s="117" t="s">
        <v>1297</v>
      </c>
      <c r="O291" s="118" t="s">
        <v>193</v>
      </c>
      <c r="P291" s="118" t="s">
        <v>2068</v>
      </c>
      <c r="V291" s="118" t="s">
        <v>712</v>
      </c>
      <c r="W291" s="118" t="s">
        <v>3591</v>
      </c>
      <c r="X291" s="117" t="s">
        <v>793</v>
      </c>
      <c r="Z291" s="118" t="s">
        <v>282</v>
      </c>
      <c r="AB291" s="118" t="s">
        <v>712</v>
      </c>
      <c r="AC291" s="117" t="s">
        <v>967</v>
      </c>
      <c r="AE291" s="117" t="s">
        <v>793</v>
      </c>
      <c r="AF291" s="117" t="s">
        <v>793</v>
      </c>
      <c r="AG291" s="117" t="s">
        <v>793</v>
      </c>
      <c r="AH291" s="118" t="s">
        <v>3592</v>
      </c>
      <c r="AN291" s="120">
        <v>41171.333333333328</v>
      </c>
      <c r="AO291" s="119">
        <v>43465</v>
      </c>
    </row>
    <row r="292" spans="1:41" ht="27.6" customHeight="1">
      <c r="A292" s="117">
        <v>1098</v>
      </c>
      <c r="B292" s="118" t="s">
        <v>23</v>
      </c>
      <c r="C292" s="118" t="s">
        <v>330</v>
      </c>
      <c r="D292" s="117" t="s">
        <v>332</v>
      </c>
      <c r="E292" s="118" t="s">
        <v>3395</v>
      </c>
      <c r="F292" s="118" t="s">
        <v>1231</v>
      </c>
      <c r="G292" s="118" t="s">
        <v>24</v>
      </c>
      <c r="H292" s="118" t="s">
        <v>968</v>
      </c>
      <c r="K292" s="118" t="s">
        <v>280</v>
      </c>
      <c r="L292" s="118" t="s">
        <v>2230</v>
      </c>
      <c r="M292" s="117" t="s">
        <v>1297</v>
      </c>
      <c r="N292" s="117" t="s">
        <v>1297</v>
      </c>
      <c r="O292" s="118" t="s">
        <v>820</v>
      </c>
      <c r="P292" s="118" t="s">
        <v>2231</v>
      </c>
      <c r="Q292" s="117" t="s">
        <v>2232</v>
      </c>
      <c r="V292" s="118" t="s">
        <v>25</v>
      </c>
      <c r="W292" s="118" t="s">
        <v>3593</v>
      </c>
      <c r="X292" s="117" t="s">
        <v>793</v>
      </c>
      <c r="Z292" s="118" t="s">
        <v>45</v>
      </c>
      <c r="AA292" s="117" t="s">
        <v>587</v>
      </c>
      <c r="AC292" s="117" t="s">
        <v>967</v>
      </c>
      <c r="AH292" s="118" t="s">
        <v>969</v>
      </c>
      <c r="AI292" s="118" t="s">
        <v>1874</v>
      </c>
      <c r="AN292" s="120">
        <v>41771.333333333328</v>
      </c>
      <c r="AO292" s="119">
        <v>43465</v>
      </c>
    </row>
    <row r="293" spans="1:41" ht="27.6" customHeight="1">
      <c r="A293" s="117">
        <v>1162</v>
      </c>
      <c r="B293" s="118" t="s">
        <v>1267</v>
      </c>
      <c r="C293" s="118" t="s">
        <v>330</v>
      </c>
      <c r="D293" s="117" t="s">
        <v>361</v>
      </c>
      <c r="E293" s="118" t="s">
        <v>3395</v>
      </c>
      <c r="F293" s="118" t="s">
        <v>1877</v>
      </c>
      <c r="G293" s="118" t="s">
        <v>1268</v>
      </c>
      <c r="H293" s="118" t="s">
        <v>968</v>
      </c>
      <c r="I293" s="119">
        <v>42023</v>
      </c>
      <c r="J293" s="119">
        <v>42051</v>
      </c>
      <c r="K293" s="118" t="s">
        <v>280</v>
      </c>
      <c r="L293" s="118" t="s">
        <v>2303</v>
      </c>
      <c r="M293" s="117" t="s">
        <v>1297</v>
      </c>
      <c r="N293" s="117" t="s">
        <v>1468</v>
      </c>
      <c r="O293" s="118" t="s">
        <v>193</v>
      </c>
      <c r="P293" s="118" t="s">
        <v>2304</v>
      </c>
      <c r="Q293" s="117" t="s">
        <v>793</v>
      </c>
      <c r="V293" s="118" t="s">
        <v>1269</v>
      </c>
      <c r="W293" s="118" t="s">
        <v>793</v>
      </c>
      <c r="X293" s="117" t="s">
        <v>793</v>
      </c>
      <c r="Z293" s="118" t="s">
        <v>282</v>
      </c>
      <c r="AA293" s="117" t="s">
        <v>587</v>
      </c>
      <c r="AB293" s="118" t="s">
        <v>1270</v>
      </c>
      <c r="AE293" s="117" t="s">
        <v>793</v>
      </c>
      <c r="AF293" s="117" t="s">
        <v>793</v>
      </c>
      <c r="AG293" s="117" t="s">
        <v>793</v>
      </c>
      <c r="AI293" s="118" t="s">
        <v>1271</v>
      </c>
      <c r="AM293" s="117" t="s">
        <v>416</v>
      </c>
      <c r="AN293" s="120">
        <v>42034.333333333328</v>
      </c>
      <c r="AO293" s="119">
        <v>43465</v>
      </c>
    </row>
    <row r="294" spans="1:41" ht="27.6" customHeight="1">
      <c r="A294" s="117">
        <v>1180</v>
      </c>
      <c r="B294" s="118" t="s">
        <v>1298</v>
      </c>
      <c r="C294" s="118" t="s">
        <v>330</v>
      </c>
      <c r="D294" s="117" t="s">
        <v>3046</v>
      </c>
      <c r="E294" s="118" t="s">
        <v>3395</v>
      </c>
      <c r="F294" s="118" t="s">
        <v>1878</v>
      </c>
      <c r="G294" s="118" t="s">
        <v>1299</v>
      </c>
      <c r="H294" s="118" t="s">
        <v>968</v>
      </c>
      <c r="I294" s="119">
        <v>42118</v>
      </c>
      <c r="J294" s="119">
        <v>42128</v>
      </c>
      <c r="K294" s="118" t="s">
        <v>280</v>
      </c>
      <c r="L294" s="118" t="s">
        <v>2311</v>
      </c>
      <c r="M294" s="117" t="s">
        <v>1297</v>
      </c>
      <c r="N294" s="117" t="s">
        <v>1468</v>
      </c>
      <c r="O294" s="118" t="s">
        <v>411</v>
      </c>
      <c r="P294" s="118" t="s">
        <v>1879</v>
      </c>
      <c r="R294" s="117" t="s">
        <v>587</v>
      </c>
      <c r="S294" s="117" t="s">
        <v>1880</v>
      </c>
      <c r="T294" s="117" t="s">
        <v>1881</v>
      </c>
      <c r="V294" s="118" t="s">
        <v>712</v>
      </c>
      <c r="W294" s="118" t="s">
        <v>3594</v>
      </c>
      <c r="X294" s="117" t="s">
        <v>793</v>
      </c>
      <c r="Y294" s="117" t="s">
        <v>793</v>
      </c>
      <c r="Z294" s="118" t="s">
        <v>282</v>
      </c>
      <c r="AA294" s="117" t="s">
        <v>587</v>
      </c>
      <c r="AC294" s="117" t="s">
        <v>967</v>
      </c>
      <c r="AE294" s="117" t="s">
        <v>793</v>
      </c>
      <c r="AF294" s="117" t="s">
        <v>793</v>
      </c>
      <c r="AG294" s="117" t="s">
        <v>794</v>
      </c>
      <c r="AN294" s="120">
        <v>42079.333333333328</v>
      </c>
      <c r="AO294" s="119">
        <v>43465</v>
      </c>
    </row>
    <row r="295" spans="1:41" ht="27.6" customHeight="1">
      <c r="A295" s="117">
        <v>1232</v>
      </c>
      <c r="B295" s="118" t="s">
        <v>1398</v>
      </c>
      <c r="C295" s="118" t="s">
        <v>330</v>
      </c>
      <c r="D295" s="117" t="s">
        <v>325</v>
      </c>
      <c r="E295" s="118" t="s">
        <v>3395</v>
      </c>
      <c r="F295" s="118" t="s">
        <v>2755</v>
      </c>
      <c r="G295" s="118" t="s">
        <v>1399</v>
      </c>
      <c r="H295" s="118" t="s">
        <v>968</v>
      </c>
      <c r="I295" s="119">
        <v>42933</v>
      </c>
      <c r="J295" s="119">
        <v>42964</v>
      </c>
      <c r="K295" s="118" t="s">
        <v>1456</v>
      </c>
      <c r="L295" s="118" t="s">
        <v>2395</v>
      </c>
      <c r="M295" s="117" t="s">
        <v>1141</v>
      </c>
      <c r="N295" s="117" t="s">
        <v>1384</v>
      </c>
      <c r="O295" s="118" t="s">
        <v>418</v>
      </c>
      <c r="P295" s="118" t="s">
        <v>2396</v>
      </c>
      <c r="Q295" s="117" t="s">
        <v>2734</v>
      </c>
      <c r="R295" s="117" t="s">
        <v>416</v>
      </c>
      <c r="S295" s="117" t="s">
        <v>1891</v>
      </c>
      <c r="T295" s="117" t="s">
        <v>1892</v>
      </c>
      <c r="U295" s="117" t="s">
        <v>793</v>
      </c>
      <c r="V295" s="118" t="s">
        <v>1400</v>
      </c>
      <c r="W295" s="118" t="s">
        <v>3595</v>
      </c>
      <c r="X295" s="117" t="s">
        <v>793</v>
      </c>
      <c r="Y295" s="117" t="s">
        <v>416</v>
      </c>
      <c r="Z295" s="118" t="s">
        <v>409</v>
      </c>
      <c r="AA295" s="117" t="s">
        <v>416</v>
      </c>
      <c r="AB295" s="118" t="s">
        <v>1401</v>
      </c>
      <c r="AC295" s="117" t="s">
        <v>431</v>
      </c>
      <c r="AD295" s="117" t="s">
        <v>822</v>
      </c>
      <c r="AE295" s="117" t="s">
        <v>98</v>
      </c>
      <c r="AF295" s="117" t="s">
        <v>146</v>
      </c>
      <c r="AG295" s="117" t="s">
        <v>169</v>
      </c>
      <c r="AH295" s="118" t="s">
        <v>3047</v>
      </c>
      <c r="AI295" s="118" t="s">
        <v>2397</v>
      </c>
      <c r="AJ295" s="117" t="s">
        <v>1565</v>
      </c>
      <c r="AK295" s="117" t="s">
        <v>3402</v>
      </c>
      <c r="AL295" s="117" t="s">
        <v>1566</v>
      </c>
      <c r="AN295" s="120">
        <v>42402.333333333328</v>
      </c>
      <c r="AO295" s="119">
        <v>43115</v>
      </c>
    </row>
    <row r="296" spans="1:41" ht="27.6" customHeight="1">
      <c r="A296" s="117">
        <v>1322</v>
      </c>
      <c r="B296" s="118" t="s">
        <v>2554</v>
      </c>
      <c r="C296" s="118" t="s">
        <v>330</v>
      </c>
      <c r="E296" s="118" t="s">
        <v>3395</v>
      </c>
      <c r="F296" s="118" t="s">
        <v>2555</v>
      </c>
      <c r="G296" s="118" t="s">
        <v>2556</v>
      </c>
      <c r="H296" s="118" t="s">
        <v>968</v>
      </c>
      <c r="I296" s="119">
        <v>42803</v>
      </c>
      <c r="K296" s="118" t="s">
        <v>280</v>
      </c>
      <c r="L296" s="118" t="s">
        <v>2557</v>
      </c>
      <c r="M296" s="117" t="s">
        <v>66</v>
      </c>
      <c r="N296" s="117" t="s">
        <v>1047</v>
      </c>
      <c r="O296" s="118" t="s">
        <v>411</v>
      </c>
      <c r="P296" s="118" t="s">
        <v>2558</v>
      </c>
      <c r="R296" s="117" t="s">
        <v>587</v>
      </c>
      <c r="S296" s="117" t="s">
        <v>2559</v>
      </c>
      <c r="T296" s="117" t="s">
        <v>2560</v>
      </c>
      <c r="U296" s="117" t="s">
        <v>793</v>
      </c>
      <c r="V296" s="118" t="s">
        <v>793</v>
      </c>
      <c r="W296" s="118" t="s">
        <v>3596</v>
      </c>
      <c r="X296" s="117" t="s">
        <v>793</v>
      </c>
      <c r="Y296" s="117" t="s">
        <v>793</v>
      </c>
      <c r="Z296" s="118" t="s">
        <v>409</v>
      </c>
      <c r="AA296" s="117" t="s">
        <v>587</v>
      </c>
      <c r="AB296" s="118" t="s">
        <v>2561</v>
      </c>
      <c r="AC296" s="117" t="s">
        <v>967</v>
      </c>
      <c r="AE296" s="117" t="s">
        <v>793</v>
      </c>
      <c r="AF296" s="117" t="s">
        <v>141</v>
      </c>
      <c r="AG296" s="117" t="s">
        <v>793</v>
      </c>
      <c r="AJ296" s="117" t="s">
        <v>1566</v>
      </c>
      <c r="AK296" s="117" t="s">
        <v>1566</v>
      </c>
      <c r="AL296" s="117" t="s">
        <v>1566</v>
      </c>
      <c r="AM296" s="117" t="s">
        <v>416</v>
      </c>
      <c r="AN296" s="120">
        <v>42797.333333333328</v>
      </c>
      <c r="AO296" s="119">
        <v>42870</v>
      </c>
    </row>
    <row r="297" spans="1:41" ht="27.6" customHeight="1">
      <c r="A297" s="117">
        <v>1376</v>
      </c>
      <c r="B297" s="118" t="s">
        <v>2891</v>
      </c>
      <c r="C297" s="118" t="s">
        <v>330</v>
      </c>
      <c r="D297" s="117" t="s">
        <v>3048</v>
      </c>
      <c r="E297" s="118" t="s">
        <v>3395</v>
      </c>
      <c r="F297" s="118" t="s">
        <v>2892</v>
      </c>
      <c r="G297" s="118" t="s">
        <v>801</v>
      </c>
      <c r="H297" s="118" t="s">
        <v>968</v>
      </c>
      <c r="I297" s="119">
        <v>43040</v>
      </c>
      <c r="J297" s="119">
        <v>39399</v>
      </c>
      <c r="K297" s="118" t="s">
        <v>1456</v>
      </c>
      <c r="L297" s="118" t="s">
        <v>2893</v>
      </c>
      <c r="M297" s="117" t="s">
        <v>1139</v>
      </c>
      <c r="N297" s="117" t="s">
        <v>2786</v>
      </c>
      <c r="O297" s="118" t="s">
        <v>820</v>
      </c>
      <c r="P297" s="118" t="s">
        <v>3597</v>
      </c>
      <c r="Q297" s="117" t="s">
        <v>2894</v>
      </c>
      <c r="R297" s="117" t="s">
        <v>416</v>
      </c>
      <c r="U297" s="117" t="s">
        <v>2895</v>
      </c>
      <c r="W297" s="118" t="s">
        <v>3598</v>
      </c>
      <c r="X297" s="117" t="s">
        <v>416</v>
      </c>
      <c r="Y297" s="117" t="s">
        <v>416</v>
      </c>
      <c r="Z297" s="118" t="s">
        <v>409</v>
      </c>
      <c r="AA297" s="117" t="s">
        <v>587</v>
      </c>
      <c r="AB297" s="118" t="s">
        <v>2896</v>
      </c>
      <c r="AC297" s="117" t="s">
        <v>431</v>
      </c>
      <c r="AD297" s="117" t="s">
        <v>822</v>
      </c>
      <c r="AE297" s="117" t="s">
        <v>29</v>
      </c>
      <c r="AF297" s="117" t="s">
        <v>128</v>
      </c>
      <c r="AG297" s="117" t="s">
        <v>154</v>
      </c>
      <c r="AI297" s="118" t="s">
        <v>2897</v>
      </c>
      <c r="AJ297" s="117" t="s">
        <v>1565</v>
      </c>
      <c r="AK297" s="117" t="s">
        <v>1566</v>
      </c>
      <c r="AL297" s="117" t="s">
        <v>1566</v>
      </c>
      <c r="AM297" s="117" t="s">
        <v>587</v>
      </c>
      <c r="AN297" s="120">
        <v>43027.333333333328</v>
      </c>
      <c r="AO297" s="119">
        <v>43235</v>
      </c>
    </row>
    <row r="298" spans="1:41" ht="27.6" customHeight="1">
      <c r="A298" s="117">
        <v>1375</v>
      </c>
      <c r="B298" s="118" t="s">
        <v>2876</v>
      </c>
      <c r="C298" s="118" t="s">
        <v>330</v>
      </c>
      <c r="E298" s="118" t="s">
        <v>3395</v>
      </c>
      <c r="F298" s="118" t="s">
        <v>2877</v>
      </c>
      <c r="G298" s="118" t="s">
        <v>2878</v>
      </c>
      <c r="H298" s="118" t="s">
        <v>968</v>
      </c>
      <c r="I298" s="119">
        <v>43042</v>
      </c>
      <c r="J298" s="119">
        <v>43059</v>
      </c>
      <c r="K298" s="118" t="s">
        <v>280</v>
      </c>
      <c r="L298" s="118" t="s">
        <v>2879</v>
      </c>
      <c r="M298" s="117" t="s">
        <v>1140</v>
      </c>
      <c r="N298" s="117" t="s">
        <v>1140</v>
      </c>
      <c r="O298" s="118" t="s">
        <v>291</v>
      </c>
      <c r="P298" s="118" t="s">
        <v>2880</v>
      </c>
      <c r="R298" s="117" t="s">
        <v>587</v>
      </c>
      <c r="T298" s="117" t="s">
        <v>2881</v>
      </c>
      <c r="V298" s="118" t="s">
        <v>2882</v>
      </c>
      <c r="W298" s="118" t="s">
        <v>2883</v>
      </c>
      <c r="X298" s="117" t="s">
        <v>793</v>
      </c>
      <c r="Y298" s="117" t="s">
        <v>793</v>
      </c>
      <c r="Z298" s="118" t="s">
        <v>2884</v>
      </c>
      <c r="AA298" s="117" t="s">
        <v>587</v>
      </c>
      <c r="AB298" s="118" t="s">
        <v>2885</v>
      </c>
      <c r="AC298" s="117" t="s">
        <v>431</v>
      </c>
      <c r="AD298" s="117" t="s">
        <v>822</v>
      </c>
      <c r="AE298" s="117" t="s">
        <v>414</v>
      </c>
      <c r="AF298" s="117" t="s">
        <v>141</v>
      </c>
      <c r="AG298" s="117" t="s">
        <v>417</v>
      </c>
      <c r="AJ298" s="117" t="s">
        <v>1565</v>
      </c>
      <c r="AK298" s="117" t="s">
        <v>1566</v>
      </c>
      <c r="AL298" s="117" t="s">
        <v>1566</v>
      </c>
      <c r="AM298" s="117" t="s">
        <v>416</v>
      </c>
      <c r="AN298" s="120">
        <v>43027.333333333328</v>
      </c>
      <c r="AO298" s="119">
        <v>43358</v>
      </c>
    </row>
    <row r="299" spans="1:41" ht="27.6" customHeight="1">
      <c r="A299" s="117">
        <v>1398</v>
      </c>
      <c r="B299" s="118" t="s">
        <v>3351</v>
      </c>
      <c r="C299" s="118" t="s">
        <v>330</v>
      </c>
      <c r="D299" s="117" t="s">
        <v>3352</v>
      </c>
      <c r="E299" s="118" t="s">
        <v>3395</v>
      </c>
      <c r="F299" s="118" t="s">
        <v>3353</v>
      </c>
      <c r="G299" s="118" t="s">
        <v>3354</v>
      </c>
      <c r="H299" s="118" t="s">
        <v>968</v>
      </c>
      <c r="I299" s="119">
        <v>43157</v>
      </c>
      <c r="J299" s="119">
        <v>43201</v>
      </c>
      <c r="K299" s="118" t="s">
        <v>1456</v>
      </c>
      <c r="L299" s="118" t="s">
        <v>3355</v>
      </c>
      <c r="M299" s="117" t="s">
        <v>1140</v>
      </c>
      <c r="N299" s="117" t="s">
        <v>2786</v>
      </c>
      <c r="O299" s="118" t="s">
        <v>291</v>
      </c>
      <c r="P299" s="118" t="s">
        <v>3356</v>
      </c>
      <c r="Q299" s="117" t="s">
        <v>3357</v>
      </c>
      <c r="R299" s="117" t="s">
        <v>285</v>
      </c>
      <c r="S299" s="117" t="s">
        <v>3358</v>
      </c>
      <c r="T299" s="117" t="s">
        <v>3359</v>
      </c>
      <c r="U299" s="117" t="s">
        <v>1614</v>
      </c>
      <c r="W299" s="118" t="s">
        <v>3599</v>
      </c>
      <c r="X299" s="117" t="s">
        <v>285</v>
      </c>
      <c r="Y299" s="117" t="s">
        <v>416</v>
      </c>
      <c r="Z299" s="118" t="s">
        <v>3360</v>
      </c>
      <c r="AA299" s="117" t="s">
        <v>587</v>
      </c>
      <c r="AC299" s="117" t="s">
        <v>431</v>
      </c>
      <c r="AD299" s="117" t="s">
        <v>822</v>
      </c>
      <c r="AE299" s="117" t="s">
        <v>1052</v>
      </c>
      <c r="AF299" s="117" t="s">
        <v>157</v>
      </c>
      <c r="AG299" s="117" t="s">
        <v>134</v>
      </c>
      <c r="AH299" s="118" t="s">
        <v>3905</v>
      </c>
      <c r="AI299" s="118" t="s">
        <v>3361</v>
      </c>
      <c r="AJ299" s="117" t="s">
        <v>1565</v>
      </c>
      <c r="AK299" s="117" t="s">
        <v>3402</v>
      </c>
      <c r="AL299" s="117" t="s">
        <v>1566</v>
      </c>
      <c r="AM299" s="117" t="s">
        <v>416</v>
      </c>
      <c r="AN299" s="120">
        <v>43145.333333333328</v>
      </c>
      <c r="AO299" s="119">
        <v>43358</v>
      </c>
    </row>
    <row r="300" spans="1:41" ht="27.6" customHeight="1">
      <c r="A300" s="117">
        <v>1412</v>
      </c>
      <c r="B300" s="118" t="s">
        <v>3362</v>
      </c>
      <c r="C300" s="118" t="s">
        <v>330</v>
      </c>
      <c r="D300" s="117" t="s">
        <v>1316</v>
      </c>
      <c r="E300" s="118" t="s">
        <v>3395</v>
      </c>
      <c r="F300" s="118" t="s">
        <v>3600</v>
      </c>
      <c r="G300" s="118" t="s">
        <v>1319</v>
      </c>
      <c r="H300" s="118" t="s">
        <v>968</v>
      </c>
      <c r="I300" s="119">
        <v>43181</v>
      </c>
      <c r="K300" s="118" t="s">
        <v>1456</v>
      </c>
      <c r="L300" s="118" t="s">
        <v>3363</v>
      </c>
      <c r="M300" s="117" t="s">
        <v>1139</v>
      </c>
      <c r="N300" s="117" t="s">
        <v>1307</v>
      </c>
      <c r="O300" s="118" t="s">
        <v>965</v>
      </c>
      <c r="P300" s="118" t="s">
        <v>3364</v>
      </c>
      <c r="Q300" s="117" t="s">
        <v>3365</v>
      </c>
      <c r="R300" s="117" t="s">
        <v>416</v>
      </c>
      <c r="S300" s="117" t="s">
        <v>793</v>
      </c>
      <c r="T300" s="117" t="s">
        <v>3366</v>
      </c>
      <c r="U300" s="117" t="s">
        <v>3367</v>
      </c>
      <c r="V300" s="118" t="s">
        <v>3601</v>
      </c>
      <c r="W300" s="118" t="s">
        <v>3602</v>
      </c>
      <c r="X300" s="117" t="s">
        <v>285</v>
      </c>
      <c r="Y300" s="117" t="s">
        <v>416</v>
      </c>
      <c r="Z300" s="118" t="s">
        <v>3368</v>
      </c>
      <c r="AA300" s="117" t="s">
        <v>587</v>
      </c>
      <c r="AB300" s="118" t="s">
        <v>3369</v>
      </c>
      <c r="AC300" s="117" t="s">
        <v>431</v>
      </c>
      <c r="AD300" s="117" t="s">
        <v>822</v>
      </c>
      <c r="AE300" s="117" t="s">
        <v>124</v>
      </c>
      <c r="AF300" s="117" t="s">
        <v>125</v>
      </c>
      <c r="AG300" s="117" t="s">
        <v>142</v>
      </c>
      <c r="AJ300" s="117" t="s">
        <v>1565</v>
      </c>
      <c r="AK300" s="117" t="s">
        <v>3402</v>
      </c>
      <c r="AM300" s="117" t="s">
        <v>416</v>
      </c>
      <c r="AN300" s="120">
        <v>43180.333333333328</v>
      </c>
      <c r="AO300" s="119">
        <v>43235</v>
      </c>
    </row>
    <row r="301" spans="1:41" ht="27.6" customHeight="1">
      <c r="A301" s="117">
        <v>1421</v>
      </c>
      <c r="B301" s="118" t="s">
        <v>3906</v>
      </c>
      <c r="C301" s="118" t="s">
        <v>330</v>
      </c>
      <c r="E301" s="118" t="s">
        <v>3395</v>
      </c>
      <c r="F301" s="118" t="s">
        <v>3907</v>
      </c>
      <c r="G301" s="118" t="s">
        <v>1319</v>
      </c>
      <c r="H301" s="118" t="s">
        <v>968</v>
      </c>
      <c r="I301" s="119">
        <v>43256</v>
      </c>
      <c r="J301" s="119">
        <v>43273</v>
      </c>
      <c r="K301" s="118" t="s">
        <v>1333</v>
      </c>
      <c r="L301" s="118" t="s">
        <v>3908</v>
      </c>
      <c r="M301" s="117" t="s">
        <v>1140</v>
      </c>
      <c r="N301" s="117" t="s">
        <v>1297</v>
      </c>
      <c r="O301" s="118" t="s">
        <v>291</v>
      </c>
      <c r="Q301" s="117" t="s">
        <v>3909</v>
      </c>
      <c r="R301" s="117" t="s">
        <v>416</v>
      </c>
      <c r="S301" s="117" t="s">
        <v>3910</v>
      </c>
      <c r="T301" s="117" t="s">
        <v>3911</v>
      </c>
      <c r="V301" s="118" t="s">
        <v>3912</v>
      </c>
      <c r="W301" s="118" t="s">
        <v>3913</v>
      </c>
      <c r="X301" s="117" t="s">
        <v>416</v>
      </c>
      <c r="Y301" s="117" t="s">
        <v>416</v>
      </c>
      <c r="Z301" s="118" t="s">
        <v>409</v>
      </c>
      <c r="AA301" s="117" t="s">
        <v>587</v>
      </c>
      <c r="AC301" s="117" t="s">
        <v>967</v>
      </c>
      <c r="AE301" s="117" t="s">
        <v>108</v>
      </c>
      <c r="AF301" s="117" t="s">
        <v>128</v>
      </c>
      <c r="AG301" s="117" t="s">
        <v>154</v>
      </c>
      <c r="AI301" s="118" t="s">
        <v>3914</v>
      </c>
      <c r="AJ301" s="117" t="s">
        <v>1566</v>
      </c>
      <c r="AK301" s="117" t="s">
        <v>3402</v>
      </c>
      <c r="AL301" s="117" t="s">
        <v>1566</v>
      </c>
      <c r="AN301" s="120">
        <v>43250.333333333328</v>
      </c>
      <c r="AO301" s="119">
        <v>43358</v>
      </c>
    </row>
    <row r="302" spans="1:41" ht="27.6" customHeight="1">
      <c r="A302" s="117">
        <v>1150</v>
      </c>
      <c r="B302" s="118" t="s">
        <v>1248</v>
      </c>
      <c r="C302" s="118" t="s">
        <v>330</v>
      </c>
      <c r="D302" s="117" t="s">
        <v>3045</v>
      </c>
      <c r="E302" s="118" t="s">
        <v>3395</v>
      </c>
      <c r="F302" s="118" t="s">
        <v>1876</v>
      </c>
      <c r="G302" s="118" t="s">
        <v>1228</v>
      </c>
      <c r="H302" s="118" t="s">
        <v>305</v>
      </c>
      <c r="I302" s="119">
        <v>41936</v>
      </c>
      <c r="J302" s="119">
        <v>41953</v>
      </c>
      <c r="K302" s="118" t="s">
        <v>1453</v>
      </c>
      <c r="L302" s="118" t="s">
        <v>2297</v>
      </c>
      <c r="M302" s="117" t="s">
        <v>1140</v>
      </c>
      <c r="N302" s="117" t="s">
        <v>1297</v>
      </c>
      <c r="O302" s="118" t="s">
        <v>283</v>
      </c>
      <c r="P302" s="118" t="s">
        <v>2298</v>
      </c>
      <c r="V302" s="118" t="s">
        <v>1209</v>
      </c>
      <c r="X302" s="117" t="s">
        <v>587</v>
      </c>
      <c r="Z302" s="118" t="s">
        <v>409</v>
      </c>
      <c r="AA302" s="117" t="s">
        <v>587</v>
      </c>
      <c r="AC302" s="117" t="s">
        <v>967</v>
      </c>
      <c r="AE302" s="117" t="s">
        <v>124</v>
      </c>
      <c r="AF302" s="117" t="s">
        <v>125</v>
      </c>
      <c r="AG302" s="117" t="s">
        <v>142</v>
      </c>
      <c r="AH302" s="118" t="s">
        <v>3915</v>
      </c>
      <c r="AI302" s="118" t="s">
        <v>2299</v>
      </c>
      <c r="AJ302" s="117" t="s">
        <v>1566</v>
      </c>
      <c r="AK302" s="117" t="s">
        <v>1566</v>
      </c>
      <c r="AM302" s="117" t="s">
        <v>416</v>
      </c>
      <c r="AN302" s="120">
        <v>41925.333333333328</v>
      </c>
      <c r="AO302" s="119">
        <v>43358</v>
      </c>
    </row>
    <row r="303" spans="1:41" ht="27.6" customHeight="1">
      <c r="A303" s="117">
        <v>1279</v>
      </c>
      <c r="B303" s="118" t="s">
        <v>2449</v>
      </c>
      <c r="C303" s="118" t="s">
        <v>330</v>
      </c>
      <c r="E303" s="118" t="s">
        <v>3395</v>
      </c>
      <c r="F303" s="118" t="s">
        <v>2756</v>
      </c>
      <c r="G303" s="118" t="s">
        <v>1268</v>
      </c>
      <c r="H303" s="118" t="s">
        <v>3016</v>
      </c>
      <c r="I303" s="119">
        <v>42601</v>
      </c>
      <c r="J303" s="119">
        <v>42776</v>
      </c>
      <c r="K303" s="118" t="s">
        <v>1456</v>
      </c>
      <c r="L303" s="118" t="s">
        <v>2450</v>
      </c>
      <c r="M303" s="117" t="s">
        <v>1141</v>
      </c>
      <c r="N303" s="117" t="s">
        <v>1139</v>
      </c>
      <c r="O303" s="118" t="s">
        <v>820</v>
      </c>
      <c r="P303" s="118" t="s">
        <v>2451</v>
      </c>
      <c r="Q303" s="117" t="s">
        <v>2452</v>
      </c>
      <c r="R303" s="117" t="s">
        <v>587</v>
      </c>
      <c r="S303" s="117" t="s">
        <v>3604</v>
      </c>
      <c r="T303" s="117" t="s">
        <v>1893</v>
      </c>
      <c r="U303" s="117" t="s">
        <v>1894</v>
      </c>
      <c r="V303" s="118" t="s">
        <v>2453</v>
      </c>
      <c r="W303" s="118" t="s">
        <v>1895</v>
      </c>
      <c r="X303" s="117" t="s">
        <v>416</v>
      </c>
      <c r="Y303" s="117" t="s">
        <v>416</v>
      </c>
      <c r="Z303" s="118" t="s">
        <v>409</v>
      </c>
      <c r="AA303" s="117" t="s">
        <v>587</v>
      </c>
      <c r="AB303" s="118" t="s">
        <v>2454</v>
      </c>
      <c r="AC303" s="117" t="s">
        <v>431</v>
      </c>
      <c r="AD303" s="117" t="s">
        <v>822</v>
      </c>
      <c r="AE303" s="117" t="s">
        <v>1188</v>
      </c>
      <c r="AF303" s="117" t="s">
        <v>1505</v>
      </c>
      <c r="AG303" s="117" t="s">
        <v>417</v>
      </c>
      <c r="AH303" s="118" t="s">
        <v>3050</v>
      </c>
      <c r="AI303" s="118" t="s">
        <v>2455</v>
      </c>
      <c r="AJ303" s="117" t="s">
        <v>1565</v>
      </c>
      <c r="AK303" s="117" t="s">
        <v>1566</v>
      </c>
      <c r="AM303" s="117" t="s">
        <v>416</v>
      </c>
      <c r="AN303" s="120">
        <v>42626.333333333328</v>
      </c>
      <c r="AO303" s="119">
        <v>43115</v>
      </c>
    </row>
    <row r="304" spans="1:41" ht="27.6" customHeight="1">
      <c r="A304" s="117">
        <v>381</v>
      </c>
      <c r="B304" s="118" t="s">
        <v>705</v>
      </c>
      <c r="C304" s="118" t="s">
        <v>330</v>
      </c>
      <c r="D304" s="117" t="s">
        <v>324</v>
      </c>
      <c r="E304" s="118" t="s">
        <v>3395</v>
      </c>
      <c r="F304" s="118" t="s">
        <v>1855</v>
      </c>
      <c r="G304" s="118" t="s">
        <v>171</v>
      </c>
      <c r="H304" s="118" t="s">
        <v>1465</v>
      </c>
      <c r="I304" s="119">
        <v>41082</v>
      </c>
      <c r="J304" s="119">
        <v>41092</v>
      </c>
      <c r="K304" s="118" t="s">
        <v>1456</v>
      </c>
      <c r="L304" s="118" t="s">
        <v>1941</v>
      </c>
      <c r="M304" s="117" t="s">
        <v>1297</v>
      </c>
      <c r="N304" s="117" t="s">
        <v>1297</v>
      </c>
      <c r="O304" s="118" t="s">
        <v>974</v>
      </c>
      <c r="P304" s="118" t="s">
        <v>172</v>
      </c>
      <c r="Q304" s="117" t="s">
        <v>1942</v>
      </c>
      <c r="V304" s="118" t="s">
        <v>712</v>
      </c>
      <c r="W304" s="118" t="s">
        <v>173</v>
      </c>
      <c r="X304" s="117" t="s">
        <v>416</v>
      </c>
      <c r="Z304" s="118" t="s">
        <v>409</v>
      </c>
      <c r="AB304" s="118" t="s">
        <v>1943</v>
      </c>
      <c r="AC304" s="117" t="s">
        <v>967</v>
      </c>
      <c r="AE304" s="117" t="s">
        <v>121</v>
      </c>
      <c r="AF304" s="117" t="s">
        <v>135</v>
      </c>
      <c r="AG304" s="117" t="s">
        <v>143</v>
      </c>
      <c r="AH304" s="118" t="s">
        <v>1944</v>
      </c>
      <c r="AI304" s="118" t="s">
        <v>1945</v>
      </c>
      <c r="AM304" s="117" t="s">
        <v>416</v>
      </c>
      <c r="AN304" s="120">
        <v>39699.333333333328</v>
      </c>
      <c r="AO304" s="119">
        <v>43465</v>
      </c>
    </row>
    <row r="305" spans="1:41" ht="27.6" customHeight="1">
      <c r="A305" s="117">
        <v>567</v>
      </c>
      <c r="B305" s="118" t="s">
        <v>703</v>
      </c>
      <c r="C305" s="118" t="s">
        <v>330</v>
      </c>
      <c r="D305" s="117" t="s">
        <v>3053</v>
      </c>
      <c r="E305" s="118" t="s">
        <v>3395</v>
      </c>
      <c r="F305" s="118" t="s">
        <v>1856</v>
      </c>
      <c r="G305" s="118" t="s">
        <v>704</v>
      </c>
      <c r="H305" s="118" t="s">
        <v>1465</v>
      </c>
      <c r="I305" s="119">
        <v>40077</v>
      </c>
      <c r="J305" s="119">
        <v>40112</v>
      </c>
      <c r="K305" s="118" t="s">
        <v>1463</v>
      </c>
      <c r="L305" s="118" t="s">
        <v>1963</v>
      </c>
      <c r="M305" s="117" t="s">
        <v>1297</v>
      </c>
      <c r="N305" s="117" t="s">
        <v>1297</v>
      </c>
      <c r="O305" s="118" t="s">
        <v>418</v>
      </c>
      <c r="Q305" s="117" t="s">
        <v>1964</v>
      </c>
      <c r="V305" s="118" t="s">
        <v>712</v>
      </c>
      <c r="W305" s="118" t="s">
        <v>3605</v>
      </c>
      <c r="Z305" s="118" t="s">
        <v>409</v>
      </c>
      <c r="AB305" s="118" t="s">
        <v>1857</v>
      </c>
      <c r="AC305" s="117" t="s">
        <v>431</v>
      </c>
      <c r="AD305" s="117" t="s">
        <v>822</v>
      </c>
      <c r="AH305" s="118" t="s">
        <v>1965</v>
      </c>
      <c r="AI305" s="118" t="s">
        <v>1966</v>
      </c>
      <c r="AN305" s="120">
        <v>40087.333333333328</v>
      </c>
      <c r="AO305" s="119">
        <v>43465</v>
      </c>
    </row>
    <row r="306" spans="1:41" ht="27.6" customHeight="1">
      <c r="A306" s="117">
        <v>568</v>
      </c>
      <c r="B306" s="118" t="s">
        <v>701</v>
      </c>
      <c r="C306" s="118" t="s">
        <v>330</v>
      </c>
      <c r="E306" s="118" t="s">
        <v>3395</v>
      </c>
      <c r="F306" s="118" t="s">
        <v>1858</v>
      </c>
      <c r="G306" s="118" t="s">
        <v>702</v>
      </c>
      <c r="H306" s="118" t="s">
        <v>1465</v>
      </c>
      <c r="I306" s="119">
        <v>40077</v>
      </c>
      <c r="J306" s="119">
        <v>40112</v>
      </c>
      <c r="K306" s="118" t="s">
        <v>1463</v>
      </c>
      <c r="L306" s="118" t="s">
        <v>1958</v>
      </c>
      <c r="M306" s="117" t="s">
        <v>1297</v>
      </c>
      <c r="N306" s="117" t="s">
        <v>1297</v>
      </c>
      <c r="O306" s="118" t="s">
        <v>974</v>
      </c>
      <c r="Q306" s="117" t="s">
        <v>1959</v>
      </c>
      <c r="W306" s="118" t="s">
        <v>3606</v>
      </c>
      <c r="Z306" s="118" t="s">
        <v>409</v>
      </c>
      <c r="AB306" s="118" t="s">
        <v>1960</v>
      </c>
      <c r="AC306" s="117" t="s">
        <v>791</v>
      </c>
      <c r="AH306" s="118" t="s">
        <v>1961</v>
      </c>
      <c r="AI306" s="118" t="s">
        <v>1962</v>
      </c>
      <c r="AN306" s="120">
        <v>40087.333333333328</v>
      </c>
      <c r="AO306" s="119">
        <v>43465</v>
      </c>
    </row>
    <row r="307" spans="1:41" ht="27.6" customHeight="1">
      <c r="A307" s="117">
        <v>679</v>
      </c>
      <c r="B307" s="118" t="s">
        <v>297</v>
      </c>
      <c r="C307" s="118" t="s">
        <v>330</v>
      </c>
      <c r="E307" s="118" t="s">
        <v>3395</v>
      </c>
      <c r="F307" s="118" t="s">
        <v>992</v>
      </c>
      <c r="G307" s="118" t="s">
        <v>298</v>
      </c>
      <c r="H307" s="118" t="s">
        <v>1465</v>
      </c>
      <c r="I307" s="119">
        <v>40368</v>
      </c>
      <c r="J307" s="119">
        <v>40399</v>
      </c>
      <c r="K307" s="118" t="s">
        <v>1463</v>
      </c>
      <c r="L307" s="118" t="s">
        <v>1972</v>
      </c>
      <c r="M307" s="117" t="s">
        <v>1297</v>
      </c>
      <c r="N307" s="117" t="s">
        <v>1297</v>
      </c>
      <c r="O307" s="118" t="s">
        <v>418</v>
      </c>
      <c r="P307" s="118" t="s">
        <v>299</v>
      </c>
      <c r="Q307" s="117" t="s">
        <v>1973</v>
      </c>
      <c r="V307" s="118" t="s">
        <v>712</v>
      </c>
      <c r="W307" s="118" t="s">
        <v>3607</v>
      </c>
      <c r="X307" s="117" t="s">
        <v>793</v>
      </c>
      <c r="Z307" s="118" t="s">
        <v>409</v>
      </c>
      <c r="AB307" s="118" t="s">
        <v>700</v>
      </c>
      <c r="AC307" s="117" t="s">
        <v>431</v>
      </c>
      <c r="AD307" s="117" t="s">
        <v>822</v>
      </c>
      <c r="AF307" s="117" t="s">
        <v>794</v>
      </c>
      <c r="AH307" s="118" t="s">
        <v>1974</v>
      </c>
      <c r="AI307" s="118" t="s">
        <v>1975</v>
      </c>
      <c r="AN307" s="120">
        <v>40343.333333333328</v>
      </c>
      <c r="AO307" s="119">
        <v>43465</v>
      </c>
    </row>
    <row r="308" spans="1:41" ht="27.6" customHeight="1">
      <c r="A308" s="117">
        <v>1003</v>
      </c>
      <c r="B308" s="118" t="s">
        <v>1865</v>
      </c>
      <c r="C308" s="118" t="s">
        <v>330</v>
      </c>
      <c r="D308" s="117" t="s">
        <v>2849</v>
      </c>
      <c r="E308" s="118" t="s">
        <v>3395</v>
      </c>
      <c r="F308" s="118" t="s">
        <v>1866</v>
      </c>
      <c r="G308" s="118" t="s">
        <v>801</v>
      </c>
      <c r="H308" s="118" t="s">
        <v>1465</v>
      </c>
      <c r="I308" s="119">
        <v>41437</v>
      </c>
      <c r="J308" s="119">
        <v>41449</v>
      </c>
      <c r="K308" s="118" t="s">
        <v>1456</v>
      </c>
      <c r="L308" s="118" t="s">
        <v>2114</v>
      </c>
      <c r="M308" s="117" t="s">
        <v>1139</v>
      </c>
      <c r="N308" s="117" t="s">
        <v>1139</v>
      </c>
      <c r="O308" s="118" t="s">
        <v>991</v>
      </c>
      <c r="P308" s="118" t="s">
        <v>2115</v>
      </c>
      <c r="Q308" s="117" t="s">
        <v>2116</v>
      </c>
      <c r="V308" s="118" t="s">
        <v>1168</v>
      </c>
      <c r="W308" s="118" t="s">
        <v>3608</v>
      </c>
      <c r="X308" s="117" t="s">
        <v>416</v>
      </c>
      <c r="Z308" s="118" t="s">
        <v>821</v>
      </c>
      <c r="AA308" s="117" t="s">
        <v>587</v>
      </c>
      <c r="AB308" s="118" t="s">
        <v>1169</v>
      </c>
      <c r="AC308" s="117" t="s">
        <v>431</v>
      </c>
      <c r="AD308" s="117" t="s">
        <v>822</v>
      </c>
      <c r="AE308" s="117" t="s">
        <v>252</v>
      </c>
      <c r="AF308" s="117" t="s">
        <v>388</v>
      </c>
      <c r="AG308" s="117" t="s">
        <v>140</v>
      </c>
      <c r="AH308" s="118" t="s">
        <v>2117</v>
      </c>
      <c r="AI308" s="118" t="s">
        <v>2118</v>
      </c>
      <c r="AM308" s="117" t="s">
        <v>416</v>
      </c>
      <c r="AN308" s="120">
        <v>41414.333333333328</v>
      </c>
      <c r="AO308" s="119">
        <v>43141</v>
      </c>
    </row>
    <row r="309" spans="1:41" ht="27.6" customHeight="1">
      <c r="A309" s="117">
        <v>1022</v>
      </c>
      <c r="B309" s="118" t="s">
        <v>1160</v>
      </c>
      <c r="C309" s="118" t="s">
        <v>330</v>
      </c>
      <c r="D309" s="117" t="s">
        <v>361</v>
      </c>
      <c r="E309" s="118" t="s">
        <v>3395</v>
      </c>
      <c r="F309" s="118" t="s">
        <v>1871</v>
      </c>
      <c r="G309" s="118" t="s">
        <v>1161</v>
      </c>
      <c r="H309" s="118" t="s">
        <v>1465</v>
      </c>
      <c r="I309" s="119">
        <v>41446</v>
      </c>
      <c r="J309" s="119">
        <v>41491</v>
      </c>
      <c r="K309" s="118" t="s">
        <v>1456</v>
      </c>
      <c r="L309" s="118" t="s">
        <v>2148</v>
      </c>
      <c r="M309" s="117" t="s">
        <v>1047</v>
      </c>
      <c r="N309" s="117" t="s">
        <v>1047</v>
      </c>
      <c r="O309" s="118" t="s">
        <v>292</v>
      </c>
      <c r="P309" s="118" t="s">
        <v>2149</v>
      </c>
      <c r="Q309" s="117" t="s">
        <v>2150</v>
      </c>
      <c r="V309" s="118" t="s">
        <v>2151</v>
      </c>
      <c r="W309" s="118" t="s">
        <v>3609</v>
      </c>
      <c r="X309" s="117" t="s">
        <v>416</v>
      </c>
      <c r="Z309" s="118" t="s">
        <v>294</v>
      </c>
      <c r="AA309" s="117" t="s">
        <v>587</v>
      </c>
      <c r="AB309" s="118" t="s">
        <v>1162</v>
      </c>
      <c r="AC309" s="117" t="s">
        <v>967</v>
      </c>
      <c r="AE309" s="117" t="s">
        <v>101</v>
      </c>
      <c r="AF309" s="117" t="s">
        <v>1163</v>
      </c>
      <c r="AG309" s="117" t="s">
        <v>138</v>
      </c>
      <c r="AH309" s="118" t="s">
        <v>2152</v>
      </c>
      <c r="AI309" s="118" t="s">
        <v>2153</v>
      </c>
      <c r="AM309" s="117" t="s">
        <v>416</v>
      </c>
      <c r="AN309" s="120">
        <v>41436.333333333328</v>
      </c>
      <c r="AO309" s="119">
        <v>42903</v>
      </c>
    </row>
    <row r="310" spans="1:41" ht="27.6" customHeight="1">
      <c r="A310" s="117">
        <v>1087</v>
      </c>
      <c r="B310" s="118" t="s">
        <v>3102</v>
      </c>
      <c r="C310" s="118" t="s">
        <v>330</v>
      </c>
      <c r="D310" s="117" t="s">
        <v>3049</v>
      </c>
      <c r="E310" s="118" t="s">
        <v>3395</v>
      </c>
      <c r="F310" s="118" t="s">
        <v>3103</v>
      </c>
      <c r="G310" s="118" t="s">
        <v>3104</v>
      </c>
      <c r="H310" s="118" t="s">
        <v>1461</v>
      </c>
      <c r="I310" s="119">
        <v>42632</v>
      </c>
      <c r="J310" s="119">
        <v>43164</v>
      </c>
      <c r="K310" s="118" t="s">
        <v>1456</v>
      </c>
      <c r="L310" s="118" t="s">
        <v>3105</v>
      </c>
      <c r="M310" s="117" t="s">
        <v>1140</v>
      </c>
      <c r="N310" s="117" t="s">
        <v>1384</v>
      </c>
      <c r="O310" s="118" t="s">
        <v>974</v>
      </c>
      <c r="P310" s="118" t="s">
        <v>2210</v>
      </c>
      <c r="Q310" s="117" t="s">
        <v>2211</v>
      </c>
      <c r="R310" s="117" t="s">
        <v>285</v>
      </c>
      <c r="S310" s="117" t="s">
        <v>2212</v>
      </c>
      <c r="T310" s="117" t="s">
        <v>1872</v>
      </c>
      <c r="V310" s="118" t="s">
        <v>2213</v>
      </c>
      <c r="W310" s="118" t="s">
        <v>3603</v>
      </c>
      <c r="X310" s="117" t="s">
        <v>793</v>
      </c>
      <c r="Y310" s="117" t="s">
        <v>416</v>
      </c>
      <c r="Z310" s="118" t="s">
        <v>1873</v>
      </c>
      <c r="AA310" s="117" t="s">
        <v>587</v>
      </c>
      <c r="AB310" s="118" t="s">
        <v>2214</v>
      </c>
      <c r="AC310" s="117" t="s">
        <v>967</v>
      </c>
      <c r="AH310" s="118" t="s">
        <v>3916</v>
      </c>
      <c r="AI310" s="118" t="s">
        <v>3106</v>
      </c>
      <c r="AJ310" s="117" t="s">
        <v>1566</v>
      </c>
      <c r="AK310" s="117" t="s">
        <v>1566</v>
      </c>
      <c r="AL310" s="117" t="s">
        <v>1566</v>
      </c>
      <c r="AM310" s="117" t="s">
        <v>416</v>
      </c>
      <c r="AN310" s="120">
        <v>41753.333333333328</v>
      </c>
      <c r="AO310" s="119">
        <v>43358</v>
      </c>
    </row>
    <row r="311" spans="1:41" ht="27.6" customHeight="1">
      <c r="A311" s="117">
        <v>1225</v>
      </c>
      <c r="B311" s="118" t="s">
        <v>1357</v>
      </c>
      <c r="C311" s="118" t="s">
        <v>330</v>
      </c>
      <c r="D311" s="117" t="s">
        <v>3021</v>
      </c>
      <c r="E311" s="118" t="s">
        <v>3395</v>
      </c>
      <c r="F311" s="118" t="s">
        <v>3370</v>
      </c>
      <c r="G311" s="118" t="s">
        <v>1358</v>
      </c>
      <c r="H311" s="118" t="s">
        <v>1461</v>
      </c>
      <c r="I311" s="119">
        <v>42367</v>
      </c>
      <c r="J311" s="119">
        <v>42401</v>
      </c>
      <c r="K311" s="118" t="s">
        <v>1333</v>
      </c>
      <c r="L311" s="118" t="s">
        <v>2377</v>
      </c>
      <c r="M311" s="117" t="s">
        <v>1139</v>
      </c>
      <c r="N311" s="117" t="s">
        <v>1139</v>
      </c>
      <c r="O311" s="118" t="s">
        <v>269</v>
      </c>
      <c r="P311" s="118" t="s">
        <v>2378</v>
      </c>
      <c r="R311" s="117" t="s">
        <v>416</v>
      </c>
      <c r="S311" s="117" t="s">
        <v>1890</v>
      </c>
      <c r="T311" s="117" t="s">
        <v>1809</v>
      </c>
      <c r="V311" s="118" t="s">
        <v>1359</v>
      </c>
      <c r="W311" s="118" t="s">
        <v>281</v>
      </c>
      <c r="X311" s="117" t="s">
        <v>285</v>
      </c>
      <c r="Y311" s="117" t="s">
        <v>416</v>
      </c>
      <c r="Z311" s="118" t="s">
        <v>409</v>
      </c>
      <c r="AA311" s="117" t="s">
        <v>587</v>
      </c>
      <c r="AB311" s="118" t="s">
        <v>2379</v>
      </c>
      <c r="AC311" s="117" t="s">
        <v>431</v>
      </c>
      <c r="AD311" s="117" t="s">
        <v>822</v>
      </c>
      <c r="AE311" s="117" t="s">
        <v>1360</v>
      </c>
      <c r="AF311" s="117" t="s">
        <v>170</v>
      </c>
      <c r="AG311" s="117" t="s">
        <v>1361</v>
      </c>
      <c r="AH311" s="118" t="s">
        <v>3371</v>
      </c>
      <c r="AJ311" s="117" t="s">
        <v>1565</v>
      </c>
      <c r="AK311" s="117" t="s">
        <v>1566</v>
      </c>
      <c r="AL311" s="117" t="s">
        <v>1566</v>
      </c>
      <c r="AM311" s="117" t="s">
        <v>416</v>
      </c>
      <c r="AN311" s="120">
        <v>42355.333333333328</v>
      </c>
      <c r="AO311" s="119">
        <v>43235</v>
      </c>
    </row>
    <row r="312" spans="1:41" ht="27.6" customHeight="1">
      <c r="A312" s="117">
        <v>1373</v>
      </c>
      <c r="B312" s="118" t="s">
        <v>3107</v>
      </c>
      <c r="C312" s="118" t="s">
        <v>330</v>
      </c>
      <c r="D312" s="117" t="s">
        <v>309</v>
      </c>
      <c r="E312" s="118" t="s">
        <v>3395</v>
      </c>
      <c r="F312" s="118" t="s">
        <v>2886</v>
      </c>
      <c r="G312" s="118" t="s">
        <v>24</v>
      </c>
      <c r="H312" s="118" t="s">
        <v>1461</v>
      </c>
      <c r="I312" s="119">
        <v>43042</v>
      </c>
      <c r="J312" s="119">
        <v>43090</v>
      </c>
      <c r="K312" s="118" t="s">
        <v>1456</v>
      </c>
      <c r="L312" s="118" t="s">
        <v>2887</v>
      </c>
      <c r="M312" s="117" t="s">
        <v>1139</v>
      </c>
      <c r="N312" s="117" t="s">
        <v>1140</v>
      </c>
      <c r="O312" s="118" t="s">
        <v>820</v>
      </c>
      <c r="P312" s="118" t="s">
        <v>2888</v>
      </c>
      <c r="Q312" s="117" t="s">
        <v>3108</v>
      </c>
      <c r="R312" s="117" t="s">
        <v>416</v>
      </c>
      <c r="S312" s="117" t="s">
        <v>2889</v>
      </c>
      <c r="T312" s="117" t="s">
        <v>3109</v>
      </c>
      <c r="U312" s="117" t="s">
        <v>793</v>
      </c>
      <c r="V312" s="118" t="s">
        <v>793</v>
      </c>
      <c r="W312" s="118" t="s">
        <v>3612</v>
      </c>
      <c r="X312" s="117" t="s">
        <v>793</v>
      </c>
      <c r="Y312" s="117" t="s">
        <v>416</v>
      </c>
      <c r="Z312" s="118" t="s">
        <v>409</v>
      </c>
      <c r="AA312" s="117" t="s">
        <v>587</v>
      </c>
      <c r="AB312" s="118" t="s">
        <v>3110</v>
      </c>
      <c r="AC312" s="117" t="s">
        <v>431</v>
      </c>
      <c r="AD312" s="117" t="s">
        <v>822</v>
      </c>
      <c r="AE312" s="117" t="s">
        <v>800</v>
      </c>
      <c r="AF312" s="117" t="s">
        <v>141</v>
      </c>
      <c r="AG312" s="117" t="s">
        <v>417</v>
      </c>
      <c r="AH312" s="118" t="s">
        <v>3373</v>
      </c>
      <c r="AI312" s="118" t="s">
        <v>2890</v>
      </c>
      <c r="AJ312" s="117" t="s">
        <v>1565</v>
      </c>
      <c r="AK312" s="117" t="s">
        <v>1566</v>
      </c>
      <c r="AL312" s="117" t="s">
        <v>1566</v>
      </c>
      <c r="AN312" s="120">
        <v>43027.333333333328</v>
      </c>
      <c r="AO312" s="119">
        <v>43235</v>
      </c>
    </row>
    <row r="313" spans="1:41" ht="27.6" customHeight="1">
      <c r="A313" s="117">
        <v>1122</v>
      </c>
      <c r="B313" s="118" t="s">
        <v>22</v>
      </c>
      <c r="C313" s="118" t="s">
        <v>330</v>
      </c>
      <c r="E313" s="118" t="s">
        <v>3395</v>
      </c>
      <c r="F313" s="118" t="s">
        <v>1875</v>
      </c>
      <c r="G313" s="118" t="s">
        <v>1241</v>
      </c>
      <c r="H313" s="118" t="s">
        <v>1464</v>
      </c>
      <c r="I313" s="119">
        <v>41936</v>
      </c>
      <c r="J313" s="119">
        <v>41953</v>
      </c>
      <c r="K313" s="118" t="s">
        <v>1456</v>
      </c>
      <c r="L313" s="118" t="s">
        <v>2261</v>
      </c>
      <c r="M313" s="117" t="s">
        <v>1139</v>
      </c>
      <c r="N313" s="117" t="s">
        <v>1140</v>
      </c>
      <c r="O313" s="118" t="s">
        <v>820</v>
      </c>
      <c r="P313" s="118" t="s">
        <v>2262</v>
      </c>
      <c r="Q313" s="117" t="s">
        <v>2263</v>
      </c>
      <c r="V313" s="118" t="s">
        <v>2264</v>
      </c>
      <c r="W313" s="118" t="s">
        <v>3613</v>
      </c>
      <c r="X313" s="117" t="s">
        <v>793</v>
      </c>
      <c r="Z313" s="118" t="s">
        <v>1593</v>
      </c>
      <c r="AA313" s="117" t="s">
        <v>587</v>
      </c>
      <c r="AC313" s="117" t="s">
        <v>431</v>
      </c>
      <c r="AD313" s="117" t="s">
        <v>822</v>
      </c>
      <c r="AE313" s="117" t="s">
        <v>124</v>
      </c>
      <c r="AF313" s="117" t="s">
        <v>128</v>
      </c>
      <c r="AG313" s="117" t="s">
        <v>142</v>
      </c>
      <c r="AH313" s="118" t="s">
        <v>2265</v>
      </c>
      <c r="AI313" s="118" t="s">
        <v>3374</v>
      </c>
      <c r="AJ313" s="117" t="s">
        <v>1566</v>
      </c>
      <c r="AK313" s="117" t="s">
        <v>3402</v>
      </c>
      <c r="AM313" s="117" t="s">
        <v>416</v>
      </c>
      <c r="AN313" s="120">
        <v>41815.333333333328</v>
      </c>
      <c r="AO313" s="119">
        <v>43235</v>
      </c>
    </row>
    <row r="314" spans="1:41" ht="27.6" customHeight="1">
      <c r="A314" s="117">
        <v>728</v>
      </c>
      <c r="B314" s="118" t="s">
        <v>423</v>
      </c>
      <c r="C314" s="118" t="s">
        <v>330</v>
      </c>
      <c r="D314" s="117" t="s">
        <v>324</v>
      </c>
      <c r="E314" s="118" t="s">
        <v>3395</v>
      </c>
      <c r="F314" s="118" t="s">
        <v>1859</v>
      </c>
      <c r="G314" s="118" t="s">
        <v>175</v>
      </c>
      <c r="H314" s="118" t="s">
        <v>1462</v>
      </c>
      <c r="I314" s="119">
        <v>41082</v>
      </c>
      <c r="J314" s="119">
        <v>41092</v>
      </c>
      <c r="K314" s="118" t="s">
        <v>1456</v>
      </c>
      <c r="L314" s="118" t="s">
        <v>1981</v>
      </c>
      <c r="M314" s="117" t="s">
        <v>1047</v>
      </c>
      <c r="N314" s="117" t="s">
        <v>1047</v>
      </c>
      <c r="O314" s="118" t="s">
        <v>418</v>
      </c>
      <c r="P314" s="118" t="s">
        <v>1982</v>
      </c>
      <c r="Q314" s="117" t="s">
        <v>1983</v>
      </c>
      <c r="W314" s="118" t="s">
        <v>3614</v>
      </c>
      <c r="X314" s="117" t="s">
        <v>416</v>
      </c>
      <c r="Z314" s="118" t="s">
        <v>409</v>
      </c>
      <c r="AB314" s="118" t="s">
        <v>1984</v>
      </c>
      <c r="AC314" s="117" t="s">
        <v>431</v>
      </c>
      <c r="AD314" s="117" t="s">
        <v>822</v>
      </c>
      <c r="AE314" s="117" t="s">
        <v>121</v>
      </c>
      <c r="AF314" s="117" t="s">
        <v>170</v>
      </c>
      <c r="AG314" s="117" t="s">
        <v>143</v>
      </c>
      <c r="AH314" s="118" t="s">
        <v>1985</v>
      </c>
      <c r="AI314" s="118" t="s">
        <v>3615</v>
      </c>
      <c r="AM314" s="117" t="s">
        <v>416</v>
      </c>
      <c r="AN314" s="120">
        <v>40525.333333333328</v>
      </c>
      <c r="AO314" s="119">
        <v>43000</v>
      </c>
    </row>
    <row r="315" spans="1:41" ht="27.6" customHeight="1">
      <c r="A315" s="117">
        <v>921</v>
      </c>
      <c r="B315" s="118" t="s">
        <v>87</v>
      </c>
      <c r="C315" s="118" t="s">
        <v>330</v>
      </c>
      <c r="E315" s="118" t="s">
        <v>3395</v>
      </c>
      <c r="F315" s="118" t="s">
        <v>1861</v>
      </c>
      <c r="G315" s="118" t="s">
        <v>95</v>
      </c>
      <c r="H315" s="118" t="s">
        <v>1462</v>
      </c>
      <c r="I315" s="119">
        <v>41197</v>
      </c>
      <c r="J315" s="119">
        <v>41211</v>
      </c>
      <c r="L315" s="118" t="s">
        <v>2069</v>
      </c>
      <c r="M315" s="117" t="s">
        <v>1297</v>
      </c>
      <c r="N315" s="117" t="s">
        <v>1297</v>
      </c>
      <c r="O315" s="118" t="s">
        <v>292</v>
      </c>
      <c r="P315" s="118" t="s">
        <v>2070</v>
      </c>
      <c r="Q315" s="117" t="s">
        <v>2071</v>
      </c>
      <c r="V315" s="118" t="s">
        <v>712</v>
      </c>
      <c r="X315" s="117" t="s">
        <v>793</v>
      </c>
      <c r="Z315" s="118" t="s">
        <v>409</v>
      </c>
      <c r="AB315" s="118" t="s">
        <v>1862</v>
      </c>
      <c r="AC315" s="117" t="s">
        <v>431</v>
      </c>
      <c r="AD315" s="117" t="s">
        <v>822</v>
      </c>
      <c r="AE315" s="117" t="s">
        <v>793</v>
      </c>
      <c r="AF315" s="117" t="s">
        <v>93</v>
      </c>
      <c r="AG315" s="117" t="s">
        <v>417</v>
      </c>
      <c r="AH315" s="118" t="s">
        <v>2072</v>
      </c>
      <c r="AI315" s="118" t="s">
        <v>2073</v>
      </c>
      <c r="AN315" s="120">
        <v>41173.333333333328</v>
      </c>
      <c r="AO315" s="119">
        <v>43386</v>
      </c>
    </row>
    <row r="316" spans="1:41" ht="27.6" customHeight="1">
      <c r="A316" s="117">
        <v>977</v>
      </c>
      <c r="B316" s="118" t="s">
        <v>1086</v>
      </c>
      <c r="C316" s="118" t="s">
        <v>330</v>
      </c>
      <c r="E316" s="118" t="s">
        <v>3395</v>
      </c>
      <c r="F316" s="118" t="s">
        <v>1087</v>
      </c>
      <c r="G316" s="118" t="s">
        <v>1088</v>
      </c>
      <c r="H316" s="118" t="s">
        <v>1462</v>
      </c>
      <c r="I316" s="119">
        <v>41320</v>
      </c>
      <c r="J316" s="119">
        <v>41330</v>
      </c>
      <c r="K316" s="118" t="s">
        <v>1456</v>
      </c>
      <c r="L316" s="118" t="s">
        <v>2094</v>
      </c>
      <c r="M316" s="117" t="s">
        <v>1297</v>
      </c>
      <c r="N316" s="117" t="s">
        <v>1379</v>
      </c>
      <c r="O316" s="118" t="s">
        <v>418</v>
      </c>
      <c r="P316" s="118" t="s">
        <v>2095</v>
      </c>
      <c r="Q316" s="117" t="s">
        <v>1863</v>
      </c>
      <c r="V316" s="118" t="s">
        <v>3617</v>
      </c>
      <c r="W316" s="118" t="s">
        <v>1076</v>
      </c>
      <c r="X316" s="117" t="s">
        <v>793</v>
      </c>
      <c r="Z316" s="118" t="s">
        <v>409</v>
      </c>
      <c r="AA316" s="117" t="s">
        <v>587</v>
      </c>
      <c r="AB316" s="118" t="s">
        <v>1864</v>
      </c>
      <c r="AC316" s="117" t="s">
        <v>967</v>
      </c>
      <c r="AE316" s="117" t="s">
        <v>589</v>
      </c>
      <c r="AF316" s="117" t="s">
        <v>145</v>
      </c>
      <c r="AG316" s="117" t="s">
        <v>417</v>
      </c>
      <c r="AH316" s="118" t="s">
        <v>2733</v>
      </c>
      <c r="AI316" s="118" t="s">
        <v>3056</v>
      </c>
      <c r="AJ316" s="117" t="s">
        <v>1566</v>
      </c>
      <c r="AK316" s="117" t="s">
        <v>1566</v>
      </c>
      <c r="AN316" s="120">
        <v>41310.333333333328</v>
      </c>
      <c r="AO316" s="119">
        <v>43418</v>
      </c>
    </row>
    <row r="317" spans="1:41" ht="27.6" customHeight="1">
      <c r="A317" s="117">
        <v>976</v>
      </c>
      <c r="B317" s="118" t="s">
        <v>1077</v>
      </c>
      <c r="C317" s="118" t="s">
        <v>330</v>
      </c>
      <c r="E317" s="118" t="s">
        <v>3395</v>
      </c>
      <c r="F317" s="118" t="s">
        <v>1078</v>
      </c>
      <c r="G317" s="118" t="s">
        <v>1088</v>
      </c>
      <c r="H317" s="118" t="s">
        <v>1462</v>
      </c>
      <c r="I317" s="119">
        <v>41320</v>
      </c>
      <c r="J317" s="119">
        <v>41330</v>
      </c>
      <c r="K317" s="118" t="s">
        <v>1456</v>
      </c>
      <c r="L317" s="118" t="s">
        <v>2091</v>
      </c>
      <c r="M317" s="117" t="s">
        <v>1141</v>
      </c>
      <c r="N317" s="117" t="s">
        <v>1141</v>
      </c>
      <c r="O317" s="118" t="s">
        <v>418</v>
      </c>
      <c r="P317" s="118" t="s">
        <v>2092</v>
      </c>
      <c r="Q317" s="117" t="s">
        <v>2093</v>
      </c>
      <c r="V317" s="118" t="s">
        <v>3616</v>
      </c>
      <c r="W317" s="118" t="s">
        <v>1080</v>
      </c>
      <c r="X317" s="117" t="s">
        <v>793</v>
      </c>
      <c r="Z317" s="118" t="s">
        <v>409</v>
      </c>
      <c r="AB317" s="118" t="s">
        <v>1079</v>
      </c>
      <c r="AC317" s="117" t="s">
        <v>967</v>
      </c>
      <c r="AE317" s="117" t="s">
        <v>589</v>
      </c>
      <c r="AF317" s="117" t="s">
        <v>145</v>
      </c>
      <c r="AG317" s="117" t="s">
        <v>417</v>
      </c>
      <c r="AH317" s="118" t="s">
        <v>2735</v>
      </c>
      <c r="AI317" s="118" t="s">
        <v>3055</v>
      </c>
      <c r="AJ317" s="117" t="s">
        <v>1566</v>
      </c>
      <c r="AK317" s="117" t="s">
        <v>1566</v>
      </c>
      <c r="AN317" s="120">
        <v>41310.333333333328</v>
      </c>
      <c r="AO317" s="119">
        <v>43115</v>
      </c>
    </row>
    <row r="318" spans="1:41" ht="27.6" customHeight="1">
      <c r="A318" s="117">
        <v>1005</v>
      </c>
      <c r="B318" s="118" t="s">
        <v>1165</v>
      </c>
      <c r="C318" s="118" t="s">
        <v>330</v>
      </c>
      <c r="D318" s="117" t="s">
        <v>3057</v>
      </c>
      <c r="E318" s="118" t="s">
        <v>3395</v>
      </c>
      <c r="F318" s="118" t="s">
        <v>1867</v>
      </c>
      <c r="G318" s="118" t="s">
        <v>1166</v>
      </c>
      <c r="H318" s="118" t="s">
        <v>1462</v>
      </c>
      <c r="I318" s="119">
        <v>41437</v>
      </c>
      <c r="J318" s="119">
        <v>41449</v>
      </c>
      <c r="K318" s="118" t="s">
        <v>1456</v>
      </c>
      <c r="L318" s="118" t="s">
        <v>2119</v>
      </c>
      <c r="M318" s="117" t="s">
        <v>1487</v>
      </c>
      <c r="N318" s="117" t="s">
        <v>1487</v>
      </c>
      <c r="O318" s="118" t="s">
        <v>991</v>
      </c>
      <c r="P318" s="118" t="s">
        <v>1868</v>
      </c>
      <c r="Q318" s="117" t="s">
        <v>2120</v>
      </c>
      <c r="V318" s="118" t="s">
        <v>2121</v>
      </c>
      <c r="W318" s="118" t="s">
        <v>3618</v>
      </c>
      <c r="X318" s="117" t="s">
        <v>416</v>
      </c>
      <c r="Z318" s="118" t="s">
        <v>409</v>
      </c>
      <c r="AA318" s="117" t="s">
        <v>587</v>
      </c>
      <c r="AB318" s="118" t="s">
        <v>2122</v>
      </c>
      <c r="AC318" s="117" t="s">
        <v>431</v>
      </c>
      <c r="AD318" s="117" t="s">
        <v>822</v>
      </c>
      <c r="AE318" s="117" t="s">
        <v>94</v>
      </c>
      <c r="AF318" s="117" t="s">
        <v>1083</v>
      </c>
      <c r="AG318" s="117" t="s">
        <v>1167</v>
      </c>
      <c r="AH318" s="118" t="s">
        <v>2123</v>
      </c>
      <c r="AI318" s="118" t="s">
        <v>3376</v>
      </c>
      <c r="AM318" s="117" t="s">
        <v>416</v>
      </c>
      <c r="AN318" s="120">
        <v>41414.333333333328</v>
      </c>
      <c r="AO318" s="119">
        <v>43875</v>
      </c>
    </row>
    <row r="319" spans="1:41" ht="27.6" customHeight="1">
      <c r="A319" s="117">
        <v>1014</v>
      </c>
      <c r="B319" s="118" t="s">
        <v>1164</v>
      </c>
      <c r="C319" s="118" t="s">
        <v>330</v>
      </c>
      <c r="D319" s="117" t="s">
        <v>324</v>
      </c>
      <c r="E319" s="118" t="s">
        <v>3395</v>
      </c>
      <c r="F319" s="118" t="s">
        <v>1869</v>
      </c>
      <c r="G319" s="118" t="s">
        <v>1308</v>
      </c>
      <c r="H319" s="118" t="s">
        <v>1462</v>
      </c>
      <c r="I319" s="119">
        <v>42153</v>
      </c>
      <c r="J319" s="119">
        <v>42164</v>
      </c>
      <c r="K319" s="118" t="s">
        <v>1456</v>
      </c>
      <c r="L319" s="118" t="s">
        <v>2139</v>
      </c>
      <c r="M319" s="117" t="s">
        <v>1468</v>
      </c>
      <c r="N319" s="117" t="s">
        <v>1468</v>
      </c>
      <c r="O319" s="118" t="s">
        <v>991</v>
      </c>
      <c r="P319" s="118" t="s">
        <v>2140</v>
      </c>
      <c r="Q319" s="117" t="s">
        <v>2141</v>
      </c>
      <c r="V319" s="118" t="s">
        <v>3619</v>
      </c>
      <c r="W319" s="118" t="s">
        <v>3620</v>
      </c>
      <c r="X319" s="117" t="s">
        <v>416</v>
      </c>
      <c r="Z319" s="118" t="s">
        <v>409</v>
      </c>
      <c r="AA319" s="117" t="s">
        <v>587</v>
      </c>
      <c r="AB319" s="118" t="s">
        <v>1870</v>
      </c>
      <c r="AC319" s="117" t="s">
        <v>431</v>
      </c>
      <c r="AD319" s="117" t="s">
        <v>822</v>
      </c>
      <c r="AE319" s="117" t="s">
        <v>124</v>
      </c>
      <c r="AF319" s="117" t="s">
        <v>157</v>
      </c>
      <c r="AG319" s="117" t="s">
        <v>154</v>
      </c>
      <c r="AI319" s="118" t="s">
        <v>3058</v>
      </c>
      <c r="AM319" s="117" t="s">
        <v>416</v>
      </c>
      <c r="AN319" s="120">
        <v>41430.333333333328</v>
      </c>
      <c r="AO319" s="119">
        <v>43783</v>
      </c>
    </row>
    <row r="320" spans="1:41" ht="27.6" customHeight="1">
      <c r="A320" s="117">
        <v>1192</v>
      </c>
      <c r="B320" s="118" t="s">
        <v>3377</v>
      </c>
      <c r="C320" s="118" t="s">
        <v>330</v>
      </c>
      <c r="E320" s="118" t="s">
        <v>3395</v>
      </c>
      <c r="F320" s="118" t="s">
        <v>3378</v>
      </c>
      <c r="G320" s="118" t="s">
        <v>801</v>
      </c>
      <c r="H320" s="118" t="s">
        <v>1462</v>
      </c>
      <c r="I320" s="119">
        <v>42204</v>
      </c>
      <c r="J320" s="119">
        <v>42235</v>
      </c>
      <c r="K320" s="118" t="s">
        <v>1456</v>
      </c>
      <c r="L320" s="118" t="s">
        <v>3379</v>
      </c>
      <c r="M320" s="117" t="s">
        <v>1307</v>
      </c>
      <c r="N320" s="117" t="s">
        <v>1487</v>
      </c>
      <c r="O320" s="118" t="s">
        <v>991</v>
      </c>
      <c r="P320" s="118" t="s">
        <v>2115</v>
      </c>
      <c r="Q320" s="117" t="s">
        <v>2333</v>
      </c>
      <c r="R320" s="117" t="s">
        <v>416</v>
      </c>
      <c r="S320" s="117" t="s">
        <v>1882</v>
      </c>
      <c r="T320" s="117" t="s">
        <v>1883</v>
      </c>
      <c r="U320" s="117" t="s">
        <v>1884</v>
      </c>
      <c r="V320" s="118" t="s">
        <v>3380</v>
      </c>
      <c r="W320" s="118" t="s">
        <v>3621</v>
      </c>
      <c r="X320" s="117" t="s">
        <v>587</v>
      </c>
      <c r="Y320" s="117" t="s">
        <v>416</v>
      </c>
      <c r="Z320" s="118" t="s">
        <v>3381</v>
      </c>
      <c r="AA320" s="117" t="s">
        <v>587</v>
      </c>
      <c r="AC320" s="117" t="s">
        <v>431</v>
      </c>
      <c r="AD320" s="117" t="s">
        <v>822</v>
      </c>
      <c r="AH320" s="118" t="s">
        <v>3917</v>
      </c>
      <c r="AI320" s="118" t="s">
        <v>3059</v>
      </c>
      <c r="AJ320" s="117" t="s">
        <v>1565</v>
      </c>
      <c r="AK320" s="117" t="s">
        <v>3402</v>
      </c>
      <c r="AL320" s="117" t="s">
        <v>1566</v>
      </c>
      <c r="AM320" s="117" t="s">
        <v>416</v>
      </c>
      <c r="AN320" s="120">
        <v>42164.333333333328</v>
      </c>
      <c r="AO320" s="119">
        <v>43728</v>
      </c>
    </row>
    <row r="321" spans="1:41" ht="27.6" customHeight="1">
      <c r="A321" s="117">
        <v>1204</v>
      </c>
      <c r="B321" s="118" t="s">
        <v>1885</v>
      </c>
      <c r="C321" s="118" t="s">
        <v>330</v>
      </c>
      <c r="D321" s="117" t="s">
        <v>324</v>
      </c>
      <c r="E321" s="118" t="s">
        <v>3395</v>
      </c>
      <c r="F321" s="118" t="s">
        <v>1886</v>
      </c>
      <c r="G321" s="118" t="s">
        <v>1319</v>
      </c>
      <c r="H321" s="118" t="s">
        <v>1462</v>
      </c>
      <c r="I321" s="119">
        <v>42275</v>
      </c>
      <c r="J321" s="119">
        <v>42291</v>
      </c>
      <c r="K321" s="118" t="s">
        <v>1456</v>
      </c>
      <c r="L321" s="118" t="s">
        <v>2342</v>
      </c>
      <c r="M321" s="117" t="s">
        <v>1140</v>
      </c>
      <c r="N321" s="117" t="s">
        <v>1140</v>
      </c>
      <c r="O321" s="118" t="s">
        <v>820</v>
      </c>
      <c r="P321" s="118" t="s">
        <v>2343</v>
      </c>
      <c r="Q321" s="117" t="s">
        <v>2344</v>
      </c>
      <c r="R321" s="117" t="s">
        <v>416</v>
      </c>
      <c r="S321" s="117" t="s">
        <v>2345</v>
      </c>
      <c r="T321" s="117" t="s">
        <v>1887</v>
      </c>
      <c r="U321" s="117" t="s">
        <v>2346</v>
      </c>
      <c r="V321" s="118" t="s">
        <v>1320</v>
      </c>
      <c r="W321" s="118" t="s">
        <v>3622</v>
      </c>
      <c r="X321" s="117" t="s">
        <v>416</v>
      </c>
      <c r="Y321" s="117" t="s">
        <v>587</v>
      </c>
      <c r="Z321" s="118" t="s">
        <v>821</v>
      </c>
      <c r="AA321" s="117" t="s">
        <v>587</v>
      </c>
      <c r="AB321" s="118" t="s">
        <v>1888</v>
      </c>
      <c r="AC321" s="117" t="s">
        <v>431</v>
      </c>
      <c r="AD321" s="117" t="s">
        <v>822</v>
      </c>
      <c r="AE321" s="117" t="s">
        <v>1321</v>
      </c>
      <c r="AF321" s="117" t="s">
        <v>170</v>
      </c>
      <c r="AG321" s="117" t="s">
        <v>134</v>
      </c>
      <c r="AH321" s="118" t="s">
        <v>2347</v>
      </c>
      <c r="AI321" s="118" t="s">
        <v>1889</v>
      </c>
      <c r="AM321" s="117" t="s">
        <v>416</v>
      </c>
      <c r="AN321" s="120">
        <v>42263.333333333328</v>
      </c>
      <c r="AO321" s="119">
        <v>43282</v>
      </c>
    </row>
    <row r="322" spans="1:41" ht="27.6" customHeight="1">
      <c r="A322" s="117">
        <v>1323</v>
      </c>
      <c r="B322" s="118" t="s">
        <v>2562</v>
      </c>
      <c r="C322" s="118" t="s">
        <v>330</v>
      </c>
      <c r="D322" s="117" t="s">
        <v>284</v>
      </c>
      <c r="E322" s="118" t="s">
        <v>3395</v>
      </c>
      <c r="F322" s="118" t="s">
        <v>3375</v>
      </c>
      <c r="G322" s="118" t="s">
        <v>1319</v>
      </c>
      <c r="H322" s="118" t="s">
        <v>1462</v>
      </c>
      <c r="I322" s="119">
        <v>42849</v>
      </c>
      <c r="J322" s="119">
        <v>42879</v>
      </c>
      <c r="K322" s="118" t="s">
        <v>1456</v>
      </c>
      <c r="L322" s="118" t="s">
        <v>2582</v>
      </c>
      <c r="M322" s="117" t="s">
        <v>1487</v>
      </c>
      <c r="N322" s="117" t="s">
        <v>1384</v>
      </c>
      <c r="O322" s="118" t="s">
        <v>269</v>
      </c>
      <c r="P322" s="118" t="s">
        <v>2583</v>
      </c>
      <c r="Q322" s="117" t="s">
        <v>2563</v>
      </c>
      <c r="R322" s="117" t="s">
        <v>587</v>
      </c>
      <c r="S322" s="117" t="s">
        <v>2564</v>
      </c>
      <c r="T322" s="117" t="s">
        <v>2565</v>
      </c>
      <c r="U322" s="117" t="s">
        <v>2566</v>
      </c>
      <c r="V322" s="118" t="s">
        <v>2567</v>
      </c>
      <c r="W322" s="118" t="s">
        <v>2568</v>
      </c>
      <c r="X322" s="117" t="s">
        <v>285</v>
      </c>
      <c r="Y322" s="117" t="s">
        <v>416</v>
      </c>
      <c r="Z322" s="118" t="s">
        <v>409</v>
      </c>
      <c r="AA322" s="117" t="s">
        <v>587</v>
      </c>
      <c r="AB322" s="118" t="s">
        <v>793</v>
      </c>
      <c r="AC322" s="117" t="s">
        <v>431</v>
      </c>
      <c r="AD322" s="117" t="s">
        <v>822</v>
      </c>
      <c r="AH322" s="118" t="s">
        <v>3054</v>
      </c>
      <c r="AI322" s="118" t="s">
        <v>3918</v>
      </c>
      <c r="AJ322" s="117" t="s">
        <v>1565</v>
      </c>
      <c r="AK322" s="117" t="s">
        <v>1566</v>
      </c>
      <c r="AM322" s="117" t="s">
        <v>416</v>
      </c>
      <c r="AN322" s="120">
        <v>42809.333333333328</v>
      </c>
      <c r="AO322" s="119">
        <v>43913</v>
      </c>
    </row>
    <row r="323" spans="1:41" ht="27.6" customHeight="1">
      <c r="A323" s="117">
        <v>1371</v>
      </c>
      <c r="B323" s="118" t="s">
        <v>2868</v>
      </c>
      <c r="C323" s="118" t="s">
        <v>330</v>
      </c>
      <c r="D323" s="117" t="s">
        <v>3051</v>
      </c>
      <c r="E323" s="118" t="s">
        <v>3395</v>
      </c>
      <c r="F323" s="118" t="s">
        <v>3052</v>
      </c>
      <c r="G323" s="118" t="s">
        <v>2869</v>
      </c>
      <c r="H323" s="118" t="s">
        <v>1462</v>
      </c>
      <c r="I323" s="119">
        <v>43040</v>
      </c>
      <c r="J323" s="119">
        <v>43052</v>
      </c>
      <c r="K323" s="118" t="s">
        <v>1456</v>
      </c>
      <c r="L323" s="118" t="s">
        <v>2870</v>
      </c>
      <c r="M323" s="117" t="s">
        <v>1307</v>
      </c>
      <c r="N323" s="117" t="s">
        <v>1468</v>
      </c>
      <c r="O323" s="118" t="s">
        <v>291</v>
      </c>
      <c r="P323" s="118" t="s">
        <v>2871</v>
      </c>
      <c r="Q323" s="117" t="s">
        <v>2872</v>
      </c>
      <c r="R323" s="117" t="s">
        <v>416</v>
      </c>
      <c r="T323" s="117" t="s">
        <v>2873</v>
      </c>
      <c r="U323" s="117" t="s">
        <v>2874</v>
      </c>
      <c r="V323" s="118" t="s">
        <v>3610</v>
      </c>
      <c r="W323" s="118" t="s">
        <v>3611</v>
      </c>
      <c r="X323" s="117" t="s">
        <v>416</v>
      </c>
      <c r="Y323" s="117" t="s">
        <v>416</v>
      </c>
      <c r="Z323" s="118" t="s">
        <v>409</v>
      </c>
      <c r="AA323" s="117" t="s">
        <v>416</v>
      </c>
      <c r="AB323" s="118" t="s">
        <v>2875</v>
      </c>
      <c r="AC323" s="117" t="s">
        <v>431</v>
      </c>
      <c r="AD323" s="117" t="s">
        <v>822</v>
      </c>
      <c r="AE323" s="117" t="s">
        <v>981</v>
      </c>
      <c r="AF323" s="117" t="s">
        <v>155</v>
      </c>
      <c r="AG323" s="117" t="s">
        <v>169</v>
      </c>
      <c r="AH323" s="118" t="s">
        <v>3372</v>
      </c>
      <c r="AI323" s="118" t="s">
        <v>3919</v>
      </c>
      <c r="AJ323" s="117" t="s">
        <v>1565</v>
      </c>
      <c r="AK323" s="117" t="s">
        <v>1566</v>
      </c>
      <c r="AL323" s="117" t="s">
        <v>1566</v>
      </c>
      <c r="AM323" s="117" t="s">
        <v>587</v>
      </c>
      <c r="AN323" s="120">
        <v>43007.333333333328</v>
      </c>
      <c r="AO323" s="119">
        <v>43713</v>
      </c>
    </row>
    <row r="324" spans="1:41" ht="27.6" customHeight="1">
      <c r="A324" s="117">
        <v>631</v>
      </c>
      <c r="B324" s="118" t="s">
        <v>419</v>
      </c>
      <c r="C324" s="118" t="s">
        <v>331</v>
      </c>
      <c r="E324" s="118" t="s">
        <v>712</v>
      </c>
      <c r="F324" s="118" t="s">
        <v>1896</v>
      </c>
      <c r="G324" s="118" t="s">
        <v>333</v>
      </c>
      <c r="H324" s="118" t="s">
        <v>594</v>
      </c>
      <c r="K324" s="118" t="s">
        <v>280</v>
      </c>
      <c r="L324" s="118" t="s">
        <v>1969</v>
      </c>
      <c r="M324" s="117" t="s">
        <v>406</v>
      </c>
      <c r="N324" s="117" t="s">
        <v>1050</v>
      </c>
      <c r="O324" s="118" t="s">
        <v>411</v>
      </c>
      <c r="V324" s="118" t="s">
        <v>420</v>
      </c>
      <c r="Z324" s="118" t="s">
        <v>282</v>
      </c>
      <c r="AC324" s="117" t="s">
        <v>791</v>
      </c>
      <c r="AH324" s="118" t="s">
        <v>969</v>
      </c>
      <c r="AI324" s="118" t="s">
        <v>421</v>
      </c>
      <c r="AN324" s="120">
        <v>40225.333333333328</v>
      </c>
      <c r="AO324" s="119">
        <v>41045</v>
      </c>
    </row>
    <row r="325" spans="1:41" ht="27.6" customHeight="1">
      <c r="A325" s="117">
        <v>889</v>
      </c>
      <c r="B325" s="118" t="s">
        <v>163</v>
      </c>
      <c r="C325" s="118" t="s">
        <v>331</v>
      </c>
      <c r="E325" s="118" t="s">
        <v>712</v>
      </c>
      <c r="F325" s="118" t="s">
        <v>164</v>
      </c>
      <c r="G325" s="118" t="s">
        <v>165</v>
      </c>
      <c r="H325" s="118" t="s">
        <v>594</v>
      </c>
      <c r="L325" s="118" t="s">
        <v>164</v>
      </c>
      <c r="M325" s="117" t="s">
        <v>406</v>
      </c>
      <c r="N325" s="117" t="s">
        <v>1072</v>
      </c>
      <c r="O325" s="118" t="s">
        <v>292</v>
      </c>
      <c r="Z325" s="118" t="s">
        <v>282</v>
      </c>
      <c r="AC325" s="117" t="s">
        <v>791</v>
      </c>
      <c r="AH325" s="118" t="s">
        <v>969</v>
      </c>
      <c r="AN325" s="120">
        <v>41416.333333333328</v>
      </c>
      <c r="AO325" s="119">
        <v>41409</v>
      </c>
    </row>
    <row r="326" spans="1:41" ht="27.6" customHeight="1">
      <c r="A326" s="117">
        <v>916</v>
      </c>
      <c r="B326" s="118" t="s">
        <v>102</v>
      </c>
      <c r="C326" s="118" t="s">
        <v>331</v>
      </c>
      <c r="D326" s="117" t="s">
        <v>307</v>
      </c>
      <c r="E326" s="118" t="s">
        <v>712</v>
      </c>
      <c r="F326" s="118" t="s">
        <v>1899</v>
      </c>
      <c r="G326" s="118" t="s">
        <v>1450</v>
      </c>
      <c r="H326" s="118" t="s">
        <v>968</v>
      </c>
      <c r="I326" s="119">
        <v>41134</v>
      </c>
      <c r="J326" s="119">
        <v>41148</v>
      </c>
      <c r="K326" s="118" t="s">
        <v>280</v>
      </c>
      <c r="L326" s="118" t="s">
        <v>281</v>
      </c>
      <c r="M326" s="117" t="s">
        <v>1082</v>
      </c>
      <c r="N326" s="117" t="s">
        <v>1082</v>
      </c>
      <c r="O326" s="118" t="s">
        <v>411</v>
      </c>
      <c r="P326" s="118" t="s">
        <v>103</v>
      </c>
      <c r="V326" s="118" t="s">
        <v>2065</v>
      </c>
      <c r="W326" s="118" t="s">
        <v>3623</v>
      </c>
      <c r="X326" s="117" t="s">
        <v>793</v>
      </c>
      <c r="Z326" s="118" t="s">
        <v>282</v>
      </c>
      <c r="AC326" s="117" t="s">
        <v>967</v>
      </c>
      <c r="AE326" s="117" t="s">
        <v>793</v>
      </c>
      <c r="AF326" s="117" t="s">
        <v>793</v>
      </c>
      <c r="AG326" s="117" t="s">
        <v>793</v>
      </c>
      <c r="AI326" s="118" t="s">
        <v>2066</v>
      </c>
      <c r="AN326" s="120">
        <v>41135.333333333328</v>
      </c>
      <c r="AO326" s="119">
        <v>42750</v>
      </c>
    </row>
    <row r="327" spans="1:41" ht="27.6" customHeight="1">
      <c r="A327" s="117">
        <v>1035</v>
      </c>
      <c r="B327" s="118" t="s">
        <v>67</v>
      </c>
      <c r="C327" s="118" t="s">
        <v>331</v>
      </c>
      <c r="E327" s="118" t="s">
        <v>712</v>
      </c>
      <c r="F327" s="118" t="s">
        <v>1900</v>
      </c>
      <c r="G327" s="118" t="s">
        <v>278</v>
      </c>
      <c r="H327" s="118" t="s">
        <v>968</v>
      </c>
      <c r="K327" s="118" t="s">
        <v>1333</v>
      </c>
      <c r="L327" s="118" t="s">
        <v>2160</v>
      </c>
      <c r="M327" s="117" t="s">
        <v>406</v>
      </c>
      <c r="N327" s="117" t="s">
        <v>1068</v>
      </c>
      <c r="O327" s="118" t="s">
        <v>411</v>
      </c>
      <c r="P327" s="118" t="s">
        <v>2161</v>
      </c>
      <c r="V327" s="118" t="s">
        <v>68</v>
      </c>
      <c r="W327" s="118" t="s">
        <v>1901</v>
      </c>
      <c r="X327" s="117" t="s">
        <v>285</v>
      </c>
      <c r="Z327" s="118" t="s">
        <v>1902</v>
      </c>
      <c r="AB327" s="118" t="s">
        <v>1903</v>
      </c>
      <c r="AC327" s="117" t="s">
        <v>431</v>
      </c>
      <c r="AD327" s="117" t="s">
        <v>822</v>
      </c>
      <c r="AE327" s="117" t="s">
        <v>794</v>
      </c>
      <c r="AF327" s="117" t="s">
        <v>794</v>
      </c>
      <c r="AG327" s="117" t="s">
        <v>794</v>
      </c>
      <c r="AH327" s="118" t="s">
        <v>969</v>
      </c>
      <c r="AI327" s="118" t="s">
        <v>2162</v>
      </c>
      <c r="AN327" s="120">
        <v>41499.333333333328</v>
      </c>
      <c r="AO327" s="119">
        <v>41659</v>
      </c>
    </row>
    <row r="328" spans="1:41" ht="27.6" customHeight="1">
      <c r="A328" s="117">
        <v>1177</v>
      </c>
      <c r="B328" s="118" t="s">
        <v>1272</v>
      </c>
      <c r="C328" s="118" t="s">
        <v>331</v>
      </c>
      <c r="D328" s="117" t="s">
        <v>3060</v>
      </c>
      <c r="E328" s="118" t="s">
        <v>712</v>
      </c>
      <c r="F328" s="118" t="s">
        <v>1904</v>
      </c>
      <c r="G328" s="118" t="s">
        <v>718</v>
      </c>
      <c r="H328" s="118" t="s">
        <v>968</v>
      </c>
      <c r="I328" s="119">
        <v>42072</v>
      </c>
      <c r="J328" s="119">
        <v>42072</v>
      </c>
      <c r="K328" s="118" t="s">
        <v>280</v>
      </c>
      <c r="L328" s="118" t="s">
        <v>2309</v>
      </c>
      <c r="M328" s="117" t="s">
        <v>1050</v>
      </c>
      <c r="N328" s="117" t="s">
        <v>1046</v>
      </c>
      <c r="O328" s="118" t="s">
        <v>411</v>
      </c>
      <c r="P328" s="118" t="s">
        <v>1273</v>
      </c>
      <c r="Q328" s="117" t="s">
        <v>1905</v>
      </c>
      <c r="R328" s="117" t="s">
        <v>416</v>
      </c>
      <c r="S328" s="117" t="s">
        <v>793</v>
      </c>
      <c r="T328" s="117" t="s">
        <v>793</v>
      </c>
      <c r="U328" s="117" t="s">
        <v>793</v>
      </c>
      <c r="V328" s="118" t="s">
        <v>3624</v>
      </c>
      <c r="W328" s="118" t="s">
        <v>3625</v>
      </c>
      <c r="X328" s="117" t="s">
        <v>793</v>
      </c>
      <c r="Y328" s="117" t="s">
        <v>793</v>
      </c>
      <c r="Z328" s="118" t="s">
        <v>1902</v>
      </c>
      <c r="AA328" s="117" t="s">
        <v>587</v>
      </c>
      <c r="AB328" s="118" t="s">
        <v>793</v>
      </c>
      <c r="AC328" s="117" t="s">
        <v>967</v>
      </c>
      <c r="AE328" s="117" t="s">
        <v>589</v>
      </c>
      <c r="AF328" s="117" t="s">
        <v>793</v>
      </c>
      <c r="AG328" s="117" t="s">
        <v>794</v>
      </c>
      <c r="AH328" s="118" t="s">
        <v>969</v>
      </c>
      <c r="AI328" s="118" t="s">
        <v>2310</v>
      </c>
      <c r="AN328" s="120">
        <v>42060.333333333328</v>
      </c>
      <c r="AO328" s="119">
        <v>42262</v>
      </c>
    </row>
    <row r="329" spans="1:41" ht="27.6" customHeight="1">
      <c r="A329" s="117">
        <v>1200</v>
      </c>
      <c r="B329" s="118" t="s">
        <v>1322</v>
      </c>
      <c r="C329" s="118" t="s">
        <v>331</v>
      </c>
      <c r="D329" s="117" t="s">
        <v>1323</v>
      </c>
      <c r="E329" s="118" t="s">
        <v>712</v>
      </c>
      <c r="F329" s="118" t="s">
        <v>1324</v>
      </c>
      <c r="G329" s="118" t="s">
        <v>964</v>
      </c>
      <c r="H329" s="118" t="s">
        <v>968</v>
      </c>
      <c r="I329" s="119">
        <v>42248</v>
      </c>
      <c r="J329" s="119">
        <v>42248</v>
      </c>
      <c r="K329" s="118" t="s">
        <v>280</v>
      </c>
      <c r="L329" s="118" t="s">
        <v>2340</v>
      </c>
      <c r="M329" s="117" t="s">
        <v>90</v>
      </c>
      <c r="N329" s="117" t="s">
        <v>1049</v>
      </c>
      <c r="O329" s="118" t="s">
        <v>411</v>
      </c>
      <c r="P329" s="118" t="s">
        <v>2341</v>
      </c>
      <c r="R329" s="117" t="s">
        <v>793</v>
      </c>
      <c r="V329" s="118" t="s">
        <v>712</v>
      </c>
      <c r="W329" s="118" t="s">
        <v>3626</v>
      </c>
      <c r="X329" s="117" t="s">
        <v>793</v>
      </c>
      <c r="Y329" s="117" t="s">
        <v>793</v>
      </c>
      <c r="Z329" s="118" t="s">
        <v>282</v>
      </c>
      <c r="AA329" s="117" t="s">
        <v>587</v>
      </c>
      <c r="AB329" s="118" t="s">
        <v>127</v>
      </c>
      <c r="AC329" s="117" t="s">
        <v>967</v>
      </c>
      <c r="AE329" s="117" t="s">
        <v>124</v>
      </c>
      <c r="AF329" s="117" t="s">
        <v>125</v>
      </c>
      <c r="AG329" s="117" t="s">
        <v>142</v>
      </c>
      <c r="AM329" s="117" t="s">
        <v>416</v>
      </c>
      <c r="AN329" s="120">
        <v>42261.333333333328</v>
      </c>
      <c r="AO329" s="119">
        <v>42019</v>
      </c>
    </row>
    <row r="330" spans="1:41" ht="27.6" customHeight="1">
      <c r="A330" s="117">
        <v>1256</v>
      </c>
      <c r="B330" s="118" t="s">
        <v>1448</v>
      </c>
      <c r="C330" s="118" t="s">
        <v>331</v>
      </c>
      <c r="D330" s="117" t="s">
        <v>327</v>
      </c>
      <c r="E330" s="118" t="s">
        <v>712</v>
      </c>
      <c r="F330" s="118" t="s">
        <v>1909</v>
      </c>
      <c r="G330" s="118" t="s">
        <v>1449</v>
      </c>
      <c r="H330" s="118" t="s">
        <v>968</v>
      </c>
      <c r="K330" s="118" t="s">
        <v>280</v>
      </c>
      <c r="L330" s="118" t="s">
        <v>2416</v>
      </c>
      <c r="M330" s="117" t="s">
        <v>66</v>
      </c>
      <c r="N330" s="117" t="s">
        <v>1141</v>
      </c>
      <c r="O330" s="118" t="s">
        <v>193</v>
      </c>
      <c r="P330" s="118" t="s">
        <v>1910</v>
      </c>
      <c r="R330" s="117" t="s">
        <v>587</v>
      </c>
      <c r="S330" s="117" t="s">
        <v>1911</v>
      </c>
      <c r="T330" s="117" t="s">
        <v>793</v>
      </c>
      <c r="U330" s="117" t="s">
        <v>793</v>
      </c>
      <c r="V330" s="118" t="s">
        <v>793</v>
      </c>
      <c r="W330" s="118" t="s">
        <v>3627</v>
      </c>
      <c r="X330" s="117" t="s">
        <v>793</v>
      </c>
      <c r="Y330" s="117" t="s">
        <v>793</v>
      </c>
      <c r="Z330" s="118" t="s">
        <v>161</v>
      </c>
      <c r="AA330" s="117" t="s">
        <v>587</v>
      </c>
      <c r="AC330" s="117" t="s">
        <v>967</v>
      </c>
      <c r="AE330" s="117" t="s">
        <v>793</v>
      </c>
      <c r="AF330" s="117" t="s">
        <v>793</v>
      </c>
      <c r="AG330" s="117" t="s">
        <v>793</v>
      </c>
      <c r="AN330" s="120">
        <v>42468.333333333328</v>
      </c>
      <c r="AO330" s="119">
        <v>42870</v>
      </c>
    </row>
    <row r="331" spans="1:41" ht="27.6" customHeight="1">
      <c r="A331" s="117">
        <v>1414</v>
      </c>
      <c r="B331" s="118" t="s">
        <v>3382</v>
      </c>
      <c r="C331" s="118" t="s">
        <v>331</v>
      </c>
      <c r="E331" s="118" t="s">
        <v>712</v>
      </c>
      <c r="F331" s="118" t="s">
        <v>3383</v>
      </c>
      <c r="G331" s="118" t="s">
        <v>3920</v>
      </c>
      <c r="H331" s="118" t="s">
        <v>968</v>
      </c>
      <c r="K331" s="118" t="s">
        <v>1351</v>
      </c>
      <c r="L331" s="118" t="s">
        <v>3384</v>
      </c>
      <c r="M331" s="117" t="s">
        <v>1140</v>
      </c>
      <c r="N331" s="117" t="s">
        <v>1140</v>
      </c>
      <c r="O331" s="118" t="s">
        <v>411</v>
      </c>
      <c r="P331" s="118" t="s">
        <v>3385</v>
      </c>
      <c r="R331" s="117" t="s">
        <v>587</v>
      </c>
      <c r="T331" s="117" t="s">
        <v>2974</v>
      </c>
      <c r="U331" s="117" t="s">
        <v>2975</v>
      </c>
      <c r="V331" s="118" t="s">
        <v>3386</v>
      </c>
      <c r="W331" s="118" t="s">
        <v>3462</v>
      </c>
      <c r="X331" s="117" t="s">
        <v>587</v>
      </c>
      <c r="Y331" s="117" t="s">
        <v>416</v>
      </c>
      <c r="Z331" s="118" t="s">
        <v>2706</v>
      </c>
      <c r="AA331" s="117" t="s">
        <v>587</v>
      </c>
      <c r="AB331" s="118" t="s">
        <v>3387</v>
      </c>
      <c r="AC331" s="117" t="s">
        <v>967</v>
      </c>
      <c r="AD331" s="117" t="s">
        <v>3087</v>
      </c>
      <c r="AE331" s="117" t="s">
        <v>124</v>
      </c>
      <c r="AF331" s="117" t="s">
        <v>125</v>
      </c>
      <c r="AG331" s="117" t="s">
        <v>142</v>
      </c>
      <c r="AI331" s="118" t="s">
        <v>3921</v>
      </c>
      <c r="AJ331" s="117" t="s">
        <v>2553</v>
      </c>
      <c r="AK331" s="117" t="s">
        <v>1566</v>
      </c>
      <c r="AL331" s="117" t="s">
        <v>1566</v>
      </c>
      <c r="AN331" s="120">
        <v>43182.333333333328</v>
      </c>
      <c r="AO331" s="119">
        <v>43358</v>
      </c>
    </row>
    <row r="332" spans="1:41" ht="27.6" customHeight="1">
      <c r="A332" s="117">
        <v>1219</v>
      </c>
      <c r="B332" s="118" t="s">
        <v>1349</v>
      </c>
      <c r="C332" s="118" t="s">
        <v>331</v>
      </c>
      <c r="E332" s="118" t="s">
        <v>712</v>
      </c>
      <c r="F332" s="118" t="s">
        <v>1906</v>
      </c>
      <c r="G332" s="118" t="s">
        <v>1350</v>
      </c>
      <c r="H332" s="118" t="s">
        <v>268</v>
      </c>
      <c r="J332" s="119">
        <v>42324</v>
      </c>
      <c r="K332" s="118" t="s">
        <v>1351</v>
      </c>
      <c r="L332" s="118" t="s">
        <v>2374</v>
      </c>
      <c r="M332" s="117" t="s">
        <v>1072</v>
      </c>
      <c r="N332" s="117" t="s">
        <v>1082</v>
      </c>
      <c r="P332" s="118" t="s">
        <v>1907</v>
      </c>
      <c r="R332" s="117" t="s">
        <v>587</v>
      </c>
      <c r="T332" s="117" t="s">
        <v>1908</v>
      </c>
      <c r="W332" s="118" t="s">
        <v>3628</v>
      </c>
      <c r="X332" s="117" t="s">
        <v>793</v>
      </c>
      <c r="Y332" s="117" t="s">
        <v>793</v>
      </c>
      <c r="AA332" s="117" t="s">
        <v>587</v>
      </c>
      <c r="AI332" s="118" t="s">
        <v>2375</v>
      </c>
      <c r="AN332" s="120">
        <v>42325.333333333328</v>
      </c>
      <c r="AO332" s="119">
        <v>42628</v>
      </c>
    </row>
    <row r="333" spans="1:41" ht="27.6" customHeight="1">
      <c r="A333" s="117">
        <v>885</v>
      </c>
      <c r="B333" s="118" t="s">
        <v>199</v>
      </c>
      <c r="C333" s="118" t="s">
        <v>332</v>
      </c>
      <c r="D333" s="117" t="s">
        <v>3061</v>
      </c>
      <c r="E333" s="118" t="s">
        <v>3395</v>
      </c>
      <c r="F333" s="118" t="s">
        <v>1912</v>
      </c>
      <c r="G333" s="118" t="s">
        <v>183</v>
      </c>
      <c r="H333" s="118" t="s">
        <v>968</v>
      </c>
      <c r="I333" s="119">
        <v>41043</v>
      </c>
      <c r="J333" s="119">
        <v>41058</v>
      </c>
      <c r="K333" s="118" t="s">
        <v>1456</v>
      </c>
      <c r="L333" s="118" t="s">
        <v>2036</v>
      </c>
      <c r="M333" s="117" t="s">
        <v>406</v>
      </c>
      <c r="N333" s="117" t="s">
        <v>406</v>
      </c>
      <c r="O333" s="118" t="s">
        <v>292</v>
      </c>
      <c r="P333" s="118" t="s">
        <v>1913</v>
      </c>
      <c r="Q333" s="117" t="s">
        <v>2037</v>
      </c>
      <c r="V333" s="118" t="s">
        <v>166</v>
      </c>
      <c r="W333" s="118" t="s">
        <v>3629</v>
      </c>
      <c r="X333" s="117" t="s">
        <v>793</v>
      </c>
      <c r="Z333" s="118" t="s">
        <v>294</v>
      </c>
      <c r="AB333" s="118" t="s">
        <v>184</v>
      </c>
      <c r="AC333" s="117" t="s">
        <v>967</v>
      </c>
      <c r="AE333" s="117" t="s">
        <v>120</v>
      </c>
      <c r="AF333" s="117" t="s">
        <v>794</v>
      </c>
      <c r="AG333" s="117" t="s">
        <v>794</v>
      </c>
      <c r="AH333" s="118" t="s">
        <v>969</v>
      </c>
      <c r="AI333" s="118" t="s">
        <v>2038</v>
      </c>
      <c r="AN333" s="120">
        <v>41025.375</v>
      </c>
      <c r="AO333" s="119">
        <v>41654</v>
      </c>
    </row>
    <row r="334" spans="1:41" ht="27.6" customHeight="1">
      <c r="A334" s="117">
        <v>1205</v>
      </c>
      <c r="B334" s="118" t="s">
        <v>1325</v>
      </c>
      <c r="C334" s="118" t="s">
        <v>332</v>
      </c>
      <c r="E334" s="118" t="s">
        <v>3395</v>
      </c>
      <c r="F334" s="118" t="s">
        <v>1914</v>
      </c>
      <c r="G334" s="118" t="s">
        <v>1326</v>
      </c>
      <c r="H334" s="118" t="s">
        <v>968</v>
      </c>
      <c r="I334" s="119">
        <v>42430</v>
      </c>
      <c r="K334" s="118" t="s">
        <v>1351</v>
      </c>
      <c r="L334" s="118" t="s">
        <v>2353</v>
      </c>
      <c r="M334" s="117" t="s">
        <v>1046</v>
      </c>
      <c r="N334" s="117" t="s">
        <v>1049</v>
      </c>
      <c r="P334" s="118" t="s">
        <v>2354</v>
      </c>
      <c r="R334" s="117" t="s">
        <v>793</v>
      </c>
      <c r="W334" s="118" t="s">
        <v>3630</v>
      </c>
      <c r="AC334" s="117" t="s">
        <v>967</v>
      </c>
      <c r="AH334" s="118" t="s">
        <v>969</v>
      </c>
      <c r="AN334" s="120">
        <v>42264.333333333328</v>
      </c>
      <c r="AO334" s="119">
        <v>42384</v>
      </c>
    </row>
    <row r="335" spans="1:41" ht="27.6" customHeight="1">
      <c r="A335" s="117">
        <v>1372</v>
      </c>
      <c r="B335" s="118" t="s">
        <v>2898</v>
      </c>
      <c r="C335" s="118" t="s">
        <v>2899</v>
      </c>
      <c r="D335" s="117" t="s">
        <v>3062</v>
      </c>
      <c r="E335" s="118" t="s">
        <v>3395</v>
      </c>
      <c r="F335" s="118" t="s">
        <v>2900</v>
      </c>
      <c r="G335" s="118" t="s">
        <v>2901</v>
      </c>
      <c r="H335" s="118" t="s">
        <v>1461</v>
      </c>
      <c r="I335" s="119">
        <v>43034</v>
      </c>
      <c r="J335" s="119">
        <v>43034</v>
      </c>
      <c r="K335" s="118" t="s">
        <v>1456</v>
      </c>
      <c r="L335" s="118" t="s">
        <v>2902</v>
      </c>
      <c r="M335" s="117" t="s">
        <v>1139</v>
      </c>
      <c r="N335" s="117" t="s">
        <v>1139</v>
      </c>
      <c r="O335" s="118" t="s">
        <v>283</v>
      </c>
      <c r="P335" s="118" t="s">
        <v>2903</v>
      </c>
      <c r="Q335" s="117" t="s">
        <v>2904</v>
      </c>
      <c r="R335" s="117" t="s">
        <v>587</v>
      </c>
      <c r="S335" s="117" t="s">
        <v>793</v>
      </c>
      <c r="T335" s="117" t="s">
        <v>2905</v>
      </c>
      <c r="U335" s="117" t="s">
        <v>2906</v>
      </c>
      <c r="V335" s="118" t="s">
        <v>2907</v>
      </c>
      <c r="W335" s="118" t="s">
        <v>3631</v>
      </c>
      <c r="X335" s="117" t="s">
        <v>587</v>
      </c>
      <c r="Y335" s="117" t="s">
        <v>416</v>
      </c>
      <c r="Z335" s="118" t="s">
        <v>2908</v>
      </c>
      <c r="AA335" s="117" t="s">
        <v>587</v>
      </c>
      <c r="AB335" s="118" t="s">
        <v>2909</v>
      </c>
      <c r="AC335" s="117" t="s">
        <v>431</v>
      </c>
      <c r="AD335" s="117" t="s">
        <v>822</v>
      </c>
      <c r="AE335" s="117" t="s">
        <v>800</v>
      </c>
      <c r="AF335" s="117" t="s">
        <v>274</v>
      </c>
      <c r="AG335" s="117" t="s">
        <v>417</v>
      </c>
      <c r="AH335" s="118" t="s">
        <v>3388</v>
      </c>
      <c r="AI335" s="118" t="s">
        <v>3632</v>
      </c>
      <c r="AJ335" s="117" t="s">
        <v>1565</v>
      </c>
      <c r="AK335" s="117" t="s">
        <v>3402</v>
      </c>
      <c r="AL335" s="117" t="s">
        <v>1565</v>
      </c>
      <c r="AM335" s="117" t="s">
        <v>416</v>
      </c>
      <c r="AN335" s="120">
        <v>43012.333333333328</v>
      </c>
      <c r="AO335" s="119">
        <v>43235</v>
      </c>
    </row>
    <row r="336" spans="1:41" ht="27.6" customHeight="1">
      <c r="A336" s="117">
        <v>630</v>
      </c>
      <c r="B336" s="118" t="s">
        <v>391</v>
      </c>
      <c r="C336" s="118" t="s">
        <v>361</v>
      </c>
      <c r="D336" s="117" t="s">
        <v>1514</v>
      </c>
      <c r="E336" s="118" t="s">
        <v>3395</v>
      </c>
      <c r="F336" s="118" t="s">
        <v>1642</v>
      </c>
      <c r="G336" s="118" t="s">
        <v>1313</v>
      </c>
      <c r="H336" s="118" t="s">
        <v>968</v>
      </c>
      <c r="I336" s="119">
        <v>40211</v>
      </c>
      <c r="J336" s="119">
        <v>40385</v>
      </c>
      <c r="K336" s="118" t="s">
        <v>792</v>
      </c>
      <c r="L336" s="118" t="s">
        <v>1970</v>
      </c>
      <c r="M336" s="117" t="s">
        <v>66</v>
      </c>
      <c r="N336" s="117" t="s">
        <v>66</v>
      </c>
      <c r="O336" s="118" t="s">
        <v>411</v>
      </c>
      <c r="P336" s="118" t="s">
        <v>1971</v>
      </c>
      <c r="T336" s="117" t="s">
        <v>1643</v>
      </c>
      <c r="W336" s="118" t="s">
        <v>3633</v>
      </c>
      <c r="Z336" s="118" t="s">
        <v>1644</v>
      </c>
      <c r="AB336" s="118" t="s">
        <v>392</v>
      </c>
      <c r="AC336" s="117" t="s">
        <v>967</v>
      </c>
      <c r="AH336" s="118" t="s">
        <v>969</v>
      </c>
      <c r="AI336" s="118" t="s">
        <v>3634</v>
      </c>
      <c r="AN336" s="120">
        <v>40313.333333333328</v>
      </c>
      <c r="AO336" s="119">
        <v>42870</v>
      </c>
    </row>
    <row r="337" spans="1:41" ht="27.6" customHeight="1">
      <c r="A337" s="117">
        <v>1247</v>
      </c>
      <c r="B337" s="118" t="s">
        <v>1402</v>
      </c>
      <c r="C337" s="118" t="s">
        <v>361</v>
      </c>
      <c r="E337" s="118" t="s">
        <v>3395</v>
      </c>
      <c r="F337" s="118" t="s">
        <v>1922</v>
      </c>
      <c r="G337" s="118" t="s">
        <v>1403</v>
      </c>
      <c r="H337" s="118" t="s">
        <v>968</v>
      </c>
      <c r="I337" s="119">
        <v>42430</v>
      </c>
      <c r="K337" s="118" t="s">
        <v>1463</v>
      </c>
      <c r="L337" s="118" t="s">
        <v>2414</v>
      </c>
      <c r="M337" s="117" t="s">
        <v>1049</v>
      </c>
      <c r="N337" s="117" t="s">
        <v>1082</v>
      </c>
      <c r="O337" s="118" t="s">
        <v>283</v>
      </c>
      <c r="P337" s="118" t="s">
        <v>1404</v>
      </c>
      <c r="R337" s="117" t="s">
        <v>587</v>
      </c>
      <c r="S337" s="117" t="s">
        <v>1594</v>
      </c>
      <c r="T337" s="117" t="s">
        <v>1923</v>
      </c>
      <c r="U337" s="117" t="s">
        <v>1924</v>
      </c>
      <c r="V337" s="118" t="s">
        <v>1405</v>
      </c>
      <c r="W337" s="118" t="s">
        <v>2403</v>
      </c>
      <c r="X337" s="117" t="s">
        <v>285</v>
      </c>
      <c r="Y337" s="117" t="s">
        <v>416</v>
      </c>
      <c r="Z337" s="118" t="s">
        <v>1593</v>
      </c>
      <c r="AA337" s="117" t="s">
        <v>587</v>
      </c>
      <c r="AC337" s="117" t="s">
        <v>967</v>
      </c>
      <c r="AE337" s="117" t="s">
        <v>109</v>
      </c>
      <c r="AF337" s="117" t="s">
        <v>1259</v>
      </c>
      <c r="AG337" s="117" t="s">
        <v>140</v>
      </c>
      <c r="AI337" s="118" t="s">
        <v>2415</v>
      </c>
      <c r="AM337" s="117" t="s">
        <v>416</v>
      </c>
      <c r="AN337" s="120">
        <v>42419.333333333328</v>
      </c>
      <c r="AO337" s="119">
        <v>42505</v>
      </c>
    </row>
    <row r="338" spans="1:41" ht="27.6" customHeight="1">
      <c r="A338" s="117">
        <v>1306</v>
      </c>
      <c r="B338" s="118" t="s">
        <v>2579</v>
      </c>
      <c r="C338" s="118" t="s">
        <v>361</v>
      </c>
      <c r="D338" s="117" t="s">
        <v>3063</v>
      </c>
      <c r="E338" s="118" t="s">
        <v>3395</v>
      </c>
      <c r="F338" s="118" t="s">
        <v>2491</v>
      </c>
      <c r="G338" s="118" t="s">
        <v>2492</v>
      </c>
      <c r="H338" s="118" t="s">
        <v>968</v>
      </c>
      <c r="I338" s="119">
        <v>42796</v>
      </c>
      <c r="J338" s="119">
        <v>42811</v>
      </c>
      <c r="K338" s="118" t="s">
        <v>280</v>
      </c>
      <c r="L338" s="118" t="s">
        <v>2493</v>
      </c>
      <c r="M338" s="117" t="s">
        <v>1047</v>
      </c>
      <c r="N338" s="117" t="s">
        <v>1047</v>
      </c>
      <c r="O338" s="118" t="s">
        <v>193</v>
      </c>
      <c r="P338" s="118" t="s">
        <v>2494</v>
      </c>
      <c r="R338" s="117" t="s">
        <v>587</v>
      </c>
      <c r="S338" s="117" t="s">
        <v>2495</v>
      </c>
      <c r="T338" s="117" t="s">
        <v>2496</v>
      </c>
      <c r="W338" s="118" t="s">
        <v>2497</v>
      </c>
      <c r="X338" s="117" t="s">
        <v>587</v>
      </c>
      <c r="Y338" s="117" t="s">
        <v>416</v>
      </c>
      <c r="Z338" s="118" t="s">
        <v>2498</v>
      </c>
      <c r="AA338" s="117" t="s">
        <v>587</v>
      </c>
      <c r="AB338" s="118" t="s">
        <v>2499</v>
      </c>
      <c r="AC338" s="117" t="s">
        <v>967</v>
      </c>
      <c r="AJ338" s="117" t="s">
        <v>1566</v>
      </c>
      <c r="AK338" s="117" t="s">
        <v>1566</v>
      </c>
      <c r="AL338" s="117" t="s">
        <v>1566</v>
      </c>
      <c r="AM338" s="117" t="s">
        <v>587</v>
      </c>
      <c r="AN338" s="120">
        <v>42747.333333333328</v>
      </c>
      <c r="AO338" s="119">
        <v>42993</v>
      </c>
    </row>
    <row r="339" spans="1:41" ht="27.6" customHeight="1">
      <c r="A339" s="117">
        <v>1325</v>
      </c>
      <c r="B339" s="118" t="s">
        <v>2584</v>
      </c>
      <c r="C339" s="118" t="s">
        <v>361</v>
      </c>
      <c r="D339" s="117" t="s">
        <v>3064</v>
      </c>
      <c r="E339" s="118" t="s">
        <v>3395</v>
      </c>
      <c r="F339" s="118" t="s">
        <v>2585</v>
      </c>
      <c r="G339" s="118" t="s">
        <v>2586</v>
      </c>
      <c r="H339" s="118" t="s">
        <v>968</v>
      </c>
      <c r="I339" s="119">
        <v>42863</v>
      </c>
      <c r="J339" s="119">
        <v>42895</v>
      </c>
      <c r="K339" s="118" t="s">
        <v>1456</v>
      </c>
      <c r="L339" s="118" t="s">
        <v>2587</v>
      </c>
      <c r="M339" s="117" t="s">
        <v>1141</v>
      </c>
      <c r="N339" s="117" t="s">
        <v>2588</v>
      </c>
      <c r="O339" s="118" t="s">
        <v>1457</v>
      </c>
      <c r="P339" s="118" t="s">
        <v>2589</v>
      </c>
      <c r="Q339" s="117" t="s">
        <v>2590</v>
      </c>
      <c r="R339" s="117" t="s">
        <v>587</v>
      </c>
      <c r="T339" s="117" t="s">
        <v>2591</v>
      </c>
      <c r="U339" s="117" t="s">
        <v>793</v>
      </c>
      <c r="V339" s="118" t="s">
        <v>2592</v>
      </c>
      <c r="W339" s="118" t="s">
        <v>3635</v>
      </c>
      <c r="X339" s="117" t="s">
        <v>285</v>
      </c>
      <c r="Y339" s="117" t="s">
        <v>416</v>
      </c>
      <c r="Z339" s="118" t="s">
        <v>2593</v>
      </c>
      <c r="AA339" s="117" t="s">
        <v>587</v>
      </c>
      <c r="AB339" s="118" t="s">
        <v>2594</v>
      </c>
      <c r="AC339" s="117" t="s">
        <v>967</v>
      </c>
      <c r="AH339" s="118" t="s">
        <v>969</v>
      </c>
      <c r="AJ339" s="117" t="s">
        <v>1566</v>
      </c>
      <c r="AK339" s="117" t="s">
        <v>1566</v>
      </c>
      <c r="AL339" s="117" t="s">
        <v>1566</v>
      </c>
      <c r="AM339" s="117" t="s">
        <v>416</v>
      </c>
      <c r="AN339" s="120">
        <v>42831.333333333328</v>
      </c>
      <c r="AO339" s="119">
        <v>43115</v>
      </c>
    </row>
    <row r="340" spans="1:41" ht="27.6" customHeight="1">
      <c r="A340" s="117">
        <v>1364</v>
      </c>
      <c r="B340" s="118" t="s">
        <v>2910</v>
      </c>
      <c r="C340" s="118" t="s">
        <v>361</v>
      </c>
      <c r="D340" s="117" t="s">
        <v>1316</v>
      </c>
      <c r="E340" s="118" t="s">
        <v>3395</v>
      </c>
      <c r="F340" s="118" t="s">
        <v>2911</v>
      </c>
      <c r="G340" s="118" t="s">
        <v>2912</v>
      </c>
      <c r="H340" s="118" t="s">
        <v>968</v>
      </c>
      <c r="I340" s="119">
        <v>42998</v>
      </c>
      <c r="J340" s="119">
        <v>43021</v>
      </c>
      <c r="K340" s="118" t="s">
        <v>280</v>
      </c>
      <c r="L340" s="118" t="s">
        <v>2913</v>
      </c>
      <c r="M340" s="117" t="s">
        <v>1141</v>
      </c>
      <c r="N340" s="117" t="s">
        <v>1139</v>
      </c>
      <c r="O340" s="118" t="s">
        <v>2914</v>
      </c>
      <c r="P340" s="118" t="s">
        <v>2915</v>
      </c>
      <c r="R340" s="117" t="s">
        <v>416</v>
      </c>
      <c r="S340" s="117" t="s">
        <v>2916</v>
      </c>
      <c r="T340" s="117" t="s">
        <v>2917</v>
      </c>
      <c r="W340" s="118" t="s">
        <v>3636</v>
      </c>
      <c r="X340" s="117" t="s">
        <v>793</v>
      </c>
      <c r="Y340" s="117" t="s">
        <v>416</v>
      </c>
      <c r="Z340" s="118" t="s">
        <v>2918</v>
      </c>
      <c r="AA340" s="117" t="s">
        <v>587</v>
      </c>
      <c r="AB340" s="118" t="s">
        <v>2919</v>
      </c>
      <c r="AC340" s="117" t="s">
        <v>967</v>
      </c>
      <c r="AE340" s="117" t="s">
        <v>793</v>
      </c>
      <c r="AF340" s="117" t="s">
        <v>793</v>
      </c>
      <c r="AG340" s="117" t="s">
        <v>793</v>
      </c>
      <c r="AI340" s="118" t="s">
        <v>2920</v>
      </c>
      <c r="AJ340" s="117" t="s">
        <v>1566</v>
      </c>
      <c r="AK340" s="117" t="s">
        <v>1566</v>
      </c>
      <c r="AL340" s="117" t="s">
        <v>1566</v>
      </c>
      <c r="AM340" s="117" t="s">
        <v>587</v>
      </c>
      <c r="AN340" s="120">
        <v>43007.333333333328</v>
      </c>
      <c r="AO340" s="119">
        <v>43115</v>
      </c>
    </row>
    <row r="341" spans="1:41" ht="27.6" customHeight="1">
      <c r="A341" s="117">
        <v>1047</v>
      </c>
      <c r="B341" s="118" t="s">
        <v>1157</v>
      </c>
      <c r="C341" s="118" t="s">
        <v>361</v>
      </c>
      <c r="D341" s="117" t="s">
        <v>363</v>
      </c>
      <c r="E341" s="118" t="s">
        <v>3395</v>
      </c>
      <c r="F341" s="118" t="s">
        <v>1156</v>
      </c>
      <c r="G341" s="118" t="s">
        <v>1176</v>
      </c>
      <c r="H341" s="118" t="s">
        <v>305</v>
      </c>
      <c r="I341" s="119">
        <v>41555</v>
      </c>
      <c r="J341" s="119">
        <v>41568</v>
      </c>
      <c r="K341" s="118" t="s">
        <v>1456</v>
      </c>
      <c r="L341" s="118" t="s">
        <v>2165</v>
      </c>
      <c r="M341" s="117" t="s">
        <v>1140</v>
      </c>
      <c r="N341" s="117" t="s">
        <v>1297</v>
      </c>
      <c r="O341" s="118" t="s">
        <v>292</v>
      </c>
      <c r="P341" s="118" t="s">
        <v>1175</v>
      </c>
      <c r="Q341" s="117" t="s">
        <v>2166</v>
      </c>
      <c r="V341" s="118" t="s">
        <v>1174</v>
      </c>
      <c r="W341" s="118" t="s">
        <v>1917</v>
      </c>
      <c r="X341" s="117" t="s">
        <v>793</v>
      </c>
      <c r="Z341" s="118" t="s">
        <v>1918</v>
      </c>
      <c r="AC341" s="117" t="s">
        <v>967</v>
      </c>
      <c r="AE341" s="117" t="s">
        <v>1173</v>
      </c>
      <c r="AF341" s="117" t="s">
        <v>125</v>
      </c>
      <c r="AG341" s="117" t="s">
        <v>142</v>
      </c>
      <c r="AH341" s="118" t="s">
        <v>3922</v>
      </c>
      <c r="AI341" s="118" t="s">
        <v>2921</v>
      </c>
      <c r="AK341" s="117" t="s">
        <v>1566</v>
      </c>
      <c r="AM341" s="117" t="s">
        <v>416</v>
      </c>
      <c r="AN341" s="120">
        <v>41557.333333333328</v>
      </c>
      <c r="AO341" s="119">
        <v>43358</v>
      </c>
    </row>
    <row r="342" spans="1:41" ht="27.6" customHeight="1">
      <c r="A342" s="117">
        <v>1196</v>
      </c>
      <c r="B342" s="118" t="s">
        <v>1309</v>
      </c>
      <c r="C342" s="118" t="s">
        <v>361</v>
      </c>
      <c r="D342" s="117" t="s">
        <v>3065</v>
      </c>
      <c r="E342" s="118" t="s">
        <v>3395</v>
      </c>
      <c r="F342" s="118" t="s">
        <v>1310</v>
      </c>
      <c r="G342" s="118" t="s">
        <v>1311</v>
      </c>
      <c r="H342" s="118" t="s">
        <v>268</v>
      </c>
      <c r="I342" s="119">
        <v>42193</v>
      </c>
      <c r="J342" s="119">
        <v>42212</v>
      </c>
      <c r="K342" s="118" t="s">
        <v>280</v>
      </c>
      <c r="L342" s="118" t="s">
        <v>2334</v>
      </c>
      <c r="M342" s="117" t="s">
        <v>66</v>
      </c>
      <c r="N342" s="117" t="s">
        <v>1139</v>
      </c>
      <c r="O342" s="118" t="s">
        <v>411</v>
      </c>
      <c r="P342" s="118" t="s">
        <v>1919</v>
      </c>
      <c r="R342" s="117" t="s">
        <v>587</v>
      </c>
      <c r="S342" s="117" t="s">
        <v>2335</v>
      </c>
      <c r="T342" s="117" t="s">
        <v>1920</v>
      </c>
      <c r="U342" s="117" t="s">
        <v>1921</v>
      </c>
      <c r="V342" s="118" t="s">
        <v>3637</v>
      </c>
      <c r="X342" s="117" t="s">
        <v>285</v>
      </c>
      <c r="Y342" s="117" t="s">
        <v>416</v>
      </c>
      <c r="Z342" s="118" t="s">
        <v>161</v>
      </c>
      <c r="AA342" s="117" t="s">
        <v>587</v>
      </c>
      <c r="AC342" s="117" t="s">
        <v>967</v>
      </c>
      <c r="AE342" s="117" t="s">
        <v>124</v>
      </c>
      <c r="AF342" s="117" t="s">
        <v>125</v>
      </c>
      <c r="AG342" s="117" t="s">
        <v>142</v>
      </c>
      <c r="AH342" s="118" t="s">
        <v>969</v>
      </c>
      <c r="AI342" s="118" t="s">
        <v>2336</v>
      </c>
      <c r="AM342" s="117" t="s">
        <v>416</v>
      </c>
      <c r="AN342" s="120">
        <v>42200.333333333328</v>
      </c>
      <c r="AO342" s="119">
        <v>42870</v>
      </c>
    </row>
    <row r="343" spans="1:41" ht="27.6" customHeight="1">
      <c r="A343" s="117">
        <v>849</v>
      </c>
      <c r="B343" s="118" t="s">
        <v>1081</v>
      </c>
      <c r="C343" s="118" t="s">
        <v>361</v>
      </c>
      <c r="D343" s="117" t="s">
        <v>3066</v>
      </c>
      <c r="E343" s="118" t="s">
        <v>3395</v>
      </c>
      <c r="F343" s="118" t="s">
        <v>1915</v>
      </c>
      <c r="G343" s="118" t="s">
        <v>1057</v>
      </c>
      <c r="H343" s="118" t="s">
        <v>1462</v>
      </c>
      <c r="I343" s="119">
        <v>40924</v>
      </c>
      <c r="J343" s="119">
        <v>40938</v>
      </c>
      <c r="K343" s="118" t="s">
        <v>1463</v>
      </c>
      <c r="L343" s="118" t="s">
        <v>2192</v>
      </c>
      <c r="M343" s="117" t="s">
        <v>1141</v>
      </c>
      <c r="N343" s="117" t="s">
        <v>1141</v>
      </c>
      <c r="O343" s="118" t="s">
        <v>991</v>
      </c>
      <c r="P343" s="118" t="s">
        <v>2193</v>
      </c>
      <c r="Q343" s="117" t="s">
        <v>2194</v>
      </c>
      <c r="V343" s="118" t="s">
        <v>2195</v>
      </c>
      <c r="W343" s="118" t="s">
        <v>3638</v>
      </c>
      <c r="X343" s="117" t="s">
        <v>285</v>
      </c>
      <c r="Z343" s="118" t="s">
        <v>1916</v>
      </c>
      <c r="AB343" s="118" t="s">
        <v>2196</v>
      </c>
      <c r="AC343" s="117" t="s">
        <v>967</v>
      </c>
      <c r="AE343" s="117" t="s">
        <v>124</v>
      </c>
      <c r="AF343" s="117" t="s">
        <v>128</v>
      </c>
      <c r="AG343" s="117" t="s">
        <v>142</v>
      </c>
      <c r="AH343" s="118" t="s">
        <v>2197</v>
      </c>
      <c r="AI343" s="118" t="s">
        <v>2198</v>
      </c>
      <c r="AM343" s="117" t="s">
        <v>416</v>
      </c>
      <c r="AN343" s="120">
        <v>41666.333333333328</v>
      </c>
      <c r="AO343" s="119">
        <v>43070</v>
      </c>
    </row>
  </sheetData>
  <sortState ref="A2:AO310">
    <sortCondition ref="C2:C310"/>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Helpful Hints</vt:lpstr>
      <vt:lpstr>Report Card</vt:lpstr>
      <vt:lpstr>Summary Report</vt:lpstr>
      <vt:lpstr>Recirculation</vt:lpstr>
      <vt:lpstr>Unpublished Ballots</vt:lpstr>
      <vt:lpstr>Unpublished CMETs</vt:lpstr>
      <vt:lpstr>5 Year Anniversary</vt:lpstr>
      <vt:lpstr>PSS Lite Projects</vt:lpstr>
      <vt:lpstr>Pjt Insight Project List</vt:lpstr>
      <vt:lpstr>WG_List</vt:lpstr>
    </vt:vector>
  </TitlesOfParts>
  <Company>HL7</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Hamill</dc:creator>
  <cp:lastModifiedBy>Dave Hamill (HL7)</cp:lastModifiedBy>
  <cp:lastPrinted>2016-07-22T15:32:25Z</cp:lastPrinted>
  <dcterms:created xsi:type="dcterms:W3CDTF">2011-03-21T18:19:50Z</dcterms:created>
  <dcterms:modified xsi:type="dcterms:W3CDTF">2018-09-24T17:42:50Z</dcterms:modified>
</cp:coreProperties>
</file>